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\Desktop\"/>
    </mc:Choice>
  </mc:AlternateContent>
  <bookViews>
    <workbookView xWindow="0" yWindow="0" windowWidth="20490" windowHeight="7905"/>
  </bookViews>
  <sheets>
    <sheet name="Fator R Simples Nacional 2018" sheetId="5" r:id="rId1"/>
  </sheets>
  <calcPr calcId="152511"/>
</workbook>
</file>

<file path=xl/calcChain.xml><?xml version="1.0" encoding="utf-8"?>
<calcChain xmlns="http://schemas.openxmlformats.org/spreadsheetml/2006/main">
  <c r="D20" i="5" l="1"/>
  <c r="C20" i="5"/>
  <c r="B52" i="5"/>
  <c r="C51" i="5"/>
  <c r="D51" i="5"/>
  <c r="E51" i="5"/>
  <c r="F51" i="5"/>
  <c r="G51" i="5"/>
  <c r="H51" i="5"/>
  <c r="I51" i="5"/>
  <c r="J51" i="5"/>
  <c r="K51" i="5"/>
  <c r="L51" i="5"/>
  <c r="M51" i="5"/>
  <c r="B51" i="5"/>
  <c r="C49" i="5"/>
  <c r="D49" i="5"/>
  <c r="E49" i="5"/>
  <c r="F49" i="5"/>
  <c r="G49" i="5"/>
  <c r="H49" i="5"/>
  <c r="I49" i="5"/>
  <c r="J49" i="5"/>
  <c r="K49" i="5"/>
  <c r="L49" i="5"/>
  <c r="M49" i="5"/>
  <c r="B49" i="5"/>
  <c r="I58" i="5" l="1"/>
  <c r="B8" i="5" s="1"/>
  <c r="G58" i="5"/>
  <c r="G59" i="5" s="1"/>
  <c r="E58" i="5"/>
  <c r="B20" i="5" l="1"/>
  <c r="B7" i="5"/>
  <c r="B10" i="5"/>
  <c r="B19" i="5"/>
  <c r="B3" i="5"/>
  <c r="M18" i="5"/>
  <c r="K18" i="5"/>
  <c r="G18" i="5"/>
  <c r="N18" i="5"/>
  <c r="J18" i="5"/>
  <c r="F18" i="5"/>
  <c r="I18" i="5"/>
  <c r="E18" i="5"/>
  <c r="L18" i="5"/>
  <c r="H18" i="5"/>
  <c r="D18" i="5"/>
  <c r="C18" i="5"/>
  <c r="B17" i="5"/>
  <c r="I57" i="5"/>
  <c r="E59" i="5"/>
  <c r="C29" i="5" s="1"/>
  <c r="N44" i="5"/>
  <c r="M44" i="5"/>
  <c r="L44" i="5"/>
  <c r="K44" i="5"/>
  <c r="J44" i="5"/>
  <c r="I44" i="5"/>
  <c r="H44" i="5"/>
  <c r="G44" i="5"/>
  <c r="F44" i="5"/>
  <c r="E44" i="5"/>
  <c r="D44" i="5"/>
  <c r="C44" i="5"/>
  <c r="B50" i="5" s="1"/>
  <c r="B44" i="5"/>
  <c r="B41" i="5"/>
  <c r="B14" i="5" l="1"/>
  <c r="B15" i="5"/>
  <c r="B47" i="5"/>
  <c r="B48" i="5" s="1"/>
  <c r="C41" i="5"/>
  <c r="B36" i="5"/>
  <c r="C13" i="5"/>
  <c r="D13" i="5"/>
  <c r="H13" i="5"/>
  <c r="L13" i="5"/>
  <c r="M13" i="5"/>
  <c r="K13" i="5"/>
  <c r="E13" i="5"/>
  <c r="I13" i="5"/>
  <c r="G13" i="5"/>
  <c r="F13" i="5"/>
  <c r="J13" i="5"/>
  <c r="N13" i="5"/>
  <c r="B12" i="5"/>
  <c r="B6" i="5"/>
  <c r="B5" i="5"/>
  <c r="G60" i="5"/>
  <c r="B90" i="5"/>
  <c r="B39" i="5"/>
  <c r="C39" i="5"/>
  <c r="D41" i="5" l="1"/>
  <c r="C47" i="5"/>
  <c r="C48" i="5" s="1"/>
  <c r="E62" i="5"/>
  <c r="E60" i="5"/>
  <c r="C22" i="5"/>
  <c r="C23" i="5" s="1"/>
  <c r="B45" i="5"/>
  <c r="E41" i="5" l="1"/>
  <c r="D47" i="5"/>
  <c r="D48" i="5" s="1"/>
  <c r="D39" i="5"/>
  <c r="C30" i="5"/>
  <c r="E61" i="5"/>
  <c r="C45" i="5"/>
  <c r="C36" i="5"/>
  <c r="D22" i="5" s="1"/>
  <c r="D23" i="5" s="1"/>
  <c r="F41" i="5" l="1"/>
  <c r="E47" i="5"/>
  <c r="E48" i="5" s="1"/>
  <c r="E39" i="5"/>
  <c r="C50" i="5"/>
  <c r="D36" i="5" l="1"/>
  <c r="E22" i="5" s="1"/>
  <c r="E23" i="5" s="1"/>
  <c r="C52" i="5"/>
  <c r="G41" i="5"/>
  <c r="F47" i="5"/>
  <c r="F48" i="5" s="1"/>
  <c r="F39" i="5"/>
  <c r="D45" i="5"/>
  <c r="G47" i="5" l="1"/>
  <c r="G48" i="5" s="1"/>
  <c r="G39" i="5"/>
  <c r="H41" i="5"/>
  <c r="D50" i="5"/>
  <c r="D52" i="5" l="1"/>
  <c r="E20" i="5" s="1"/>
  <c r="E45" i="5" s="1"/>
  <c r="H47" i="5"/>
  <c r="H48" i="5" s="1"/>
  <c r="H39" i="5"/>
  <c r="I41" i="5"/>
  <c r="E36" i="5"/>
  <c r="F22" i="5" s="1"/>
  <c r="F23" i="5" s="1"/>
  <c r="I47" i="5" l="1"/>
  <c r="I48" i="5" s="1"/>
  <c r="J41" i="5"/>
  <c r="I39" i="5"/>
  <c r="E50" i="5"/>
  <c r="E52" i="5" l="1"/>
  <c r="F20" i="5" s="1"/>
  <c r="J47" i="5"/>
  <c r="J48" i="5" s="1"/>
  <c r="J39" i="5"/>
  <c r="K41" i="5"/>
  <c r="F36" i="5"/>
  <c r="G22" i="5" s="1"/>
  <c r="G23" i="5" s="1"/>
  <c r="F45" i="5"/>
  <c r="K47" i="5" l="1"/>
  <c r="K48" i="5" s="1"/>
  <c r="L41" i="5"/>
  <c r="K39" i="5"/>
  <c r="F50" i="5"/>
  <c r="F52" i="5" l="1"/>
  <c r="G20" i="5" s="1"/>
  <c r="G45" i="5" s="1"/>
  <c r="L47" i="5"/>
  <c r="L48" i="5" s="1"/>
  <c r="L39" i="5"/>
  <c r="M41" i="5"/>
  <c r="G36" i="5" l="1"/>
  <c r="H22" i="5" s="1"/>
  <c r="H23" i="5" s="1"/>
  <c r="M47" i="5"/>
  <c r="M48" i="5" s="1"/>
  <c r="M39" i="5"/>
  <c r="G50" i="5"/>
  <c r="G52" i="5" l="1"/>
  <c r="H20" i="5" s="1"/>
  <c r="H45" i="5" s="1"/>
  <c r="H36" i="5"/>
  <c r="I22" i="5" s="1"/>
  <c r="I23" i="5" s="1"/>
  <c r="H50" i="5" l="1"/>
  <c r="H52" i="5" l="1"/>
  <c r="I20" i="5" s="1"/>
  <c r="I45" i="5" s="1"/>
  <c r="I36" i="5" l="1"/>
  <c r="J22" i="5" s="1"/>
  <c r="J23" i="5" s="1"/>
  <c r="I50" i="5"/>
  <c r="I52" i="5" l="1"/>
  <c r="J20" i="5" s="1"/>
  <c r="J36" i="5" s="1"/>
  <c r="K22" i="5" s="1"/>
  <c r="K23" i="5" s="1"/>
  <c r="J45" i="5"/>
  <c r="J50" i="5" l="1"/>
  <c r="J52" i="5" l="1"/>
  <c r="K20" i="5" s="1"/>
  <c r="K36" i="5" s="1"/>
  <c r="L22" i="5" s="1"/>
  <c r="L23" i="5" s="1"/>
  <c r="K45" i="5" l="1"/>
  <c r="K50" i="5" s="1"/>
  <c r="K52" i="5" l="1"/>
  <c r="L20" i="5" s="1"/>
  <c r="L36" i="5" s="1"/>
  <c r="M22" i="5" s="1"/>
  <c r="M23" i="5" s="1"/>
  <c r="L45" i="5" l="1"/>
  <c r="L50" i="5"/>
  <c r="L52" i="5" l="1"/>
  <c r="M20" i="5" s="1"/>
  <c r="M45" i="5" s="1"/>
  <c r="M36" i="5"/>
  <c r="N22" i="5" s="1"/>
  <c r="N23" i="5" s="1"/>
  <c r="M50" i="5" l="1"/>
  <c r="M52" i="5" l="1"/>
  <c r="N20" i="5" s="1"/>
</calcChain>
</file>

<file path=xl/sharedStrings.xml><?xml version="1.0" encoding="utf-8"?>
<sst xmlns="http://schemas.openxmlformats.org/spreadsheetml/2006/main" count="34" uniqueCount="34">
  <si>
    <t>Folha retroativa 2017</t>
  </si>
  <si>
    <t>Fator R</t>
  </si>
  <si>
    <t>Anexo</t>
  </si>
  <si>
    <t>Folha 
proporcionalizada</t>
  </si>
  <si>
    <t>Faturamento proporcionalizado</t>
  </si>
  <si>
    <t>Tempo de existência da empresa para proporcionalização da folha e do faturamento</t>
  </si>
  <si>
    <t>Faturamento bruto</t>
  </si>
  <si>
    <t>Folha Bruto</t>
  </si>
  <si>
    <t>INSS</t>
  </si>
  <si>
    <t>IRRF</t>
  </si>
  <si>
    <t>Salário bruto</t>
  </si>
  <si>
    <t>Dependentes</t>
  </si>
  <si>
    <t>Custo dependentes</t>
  </si>
  <si>
    <t>Base de cálculo</t>
  </si>
  <si>
    <t>Custo total folha 2017</t>
  </si>
  <si>
    <t>Faixa IR</t>
  </si>
  <si>
    <t>Número de dependentes</t>
  </si>
  <si>
    <r>
      <rPr>
        <b/>
        <sz val="14"/>
        <color rgb="FF000000"/>
        <rFont val="Calibri"/>
        <family val="2"/>
      </rPr>
      <t>Para usar a planilha abaixo, preencha apenas os campos com fundo amarelo. Instruções:</t>
    </r>
    <r>
      <rPr>
        <b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/>
    </r>
  </si>
  <si>
    <t>&lt;-- Este é o valor de INSS que incide sobre o pró-labore informado.</t>
  </si>
  <si>
    <t>&lt;-- Este é o valor de IRRF que incide sobre o pró-labore informado.</t>
  </si>
  <si>
    <t>&lt;-- 2) Informe neste campo o número de dependentes que este sócio possui (se houver).</t>
  </si>
  <si>
    <r>
      <rPr>
        <b/>
        <sz val="18"/>
        <color rgb="FF000000"/>
        <rFont val="Calibri"/>
        <family val="2"/>
      </rPr>
      <t>Simulador de INSS e IRRF:</t>
    </r>
    <r>
      <rPr>
        <b/>
        <sz val="12"/>
        <color rgb="FF000000"/>
        <rFont val="Calibri"/>
        <family val="2"/>
      </rPr>
      <t xml:space="preserve"> 
O simulador abaixo é útil para o sócio que deseja saber o custo mensal que terá ao retirar pró-labore:</t>
    </r>
  </si>
  <si>
    <t>Gerador do ano atual</t>
  </si>
  <si>
    <t>Calculadora de INSS e IR</t>
  </si>
  <si>
    <t>média fat 12 meses anteriores</t>
  </si>
  <si>
    <t>28% da média de faturamento dos últimos 12 meses</t>
  </si>
  <si>
    <t>28% do faturamento do mês vigente</t>
  </si>
  <si>
    <t>folha suficiente para cuidar do mês que vem</t>
  </si>
  <si>
    <t>salário mínimo atual</t>
  </si>
  <si>
    <t>&lt;-- 1) Informe neste campo o valor a ser retirado por um sócio em um mês a título de pró-labore (salário do sócio da empresa).</t>
  </si>
  <si>
    <t>Pró-labore do mês</t>
  </si>
  <si>
    <r>
      <rPr>
        <b/>
        <sz val="11"/>
        <color rgb="FF000000"/>
        <rFont val="Calibri"/>
        <family val="2"/>
      </rPr>
      <t>Ferramenta extra:</t>
    </r>
    <r>
      <rPr>
        <sz val="11"/>
        <color rgb="FF000000"/>
        <rFont val="Calibri"/>
        <family val="2"/>
      </rPr>
      <t xml:space="preserve">  Preparamos um simulador de custos com encargos de INSS e IRRF que incidem sobre o pró-labore de sócios. Instruções de uso abaixo.</t>
    </r>
  </si>
  <si>
    <t>IR 2019</t>
  </si>
  <si>
    <t>INSS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</si>
</sst>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164" formatCode="_-[$R$-416]* #,##0.00_-;\-[$R$-416]* #,##0.00_-;_-[$R$-416]* &quot;-&quot;??_-;_-@"/>
    <numFmt numFmtId="165" formatCode="_-[$R$-416]* #,##0.00_-;\-[$R$-416]* #,##0.00_-;_-[$R$-416]* &quot;-&quot;??.0_-;_-@"/>
    <numFmt numFmtId="166" formatCode=";;;"/>
    <numFmt numFmtId="167" formatCode="_(&quot;R$ &quot;* #,##0.00_);_(&quot;R$ &quot;* \(#,##0.00\);_(&quot;R$ &quot;* \-??_);_(@_)"/>
    <numFmt numFmtId="168" formatCode="[$-416]mmm\-yy;@"/>
    <numFmt numFmtId="169" formatCode="_-[$R$-416]\ * #,##0.00_-;\-[$R$-416]\ * #,##0.00_-;_-[$R$-416]\ * &quot;-&quot;??_-;_-@_-"/>
  </numFmts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DADAD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FFE598"/>
      </patternFill>
    </fill>
    <fill>
      <patternFill patternType="solid">
        <fgColor rgb="FF7030A0"/>
        <bgColor rgb="FFC9DAF8"/>
      </patternFill>
    </fill>
    <fill>
      <patternFill patternType="solid">
        <fgColor rgb="FFE4CF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" fontId="1" fillId="5" borderId="1" xfId="0" applyNumberFormat="1" applyFont="1" applyFill="1" applyBorder="1" applyAlignment="1" applyProtection="1">
      <alignment horizontal="center" vertical="center"/>
    </xf>
    <xf numFmtId="17" fontId="1" fillId="7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Protection="1"/>
    <xf numFmtId="0" fontId="3" fillId="0" borderId="0" xfId="0" applyFont="1" applyProtection="1"/>
    <xf numFmtId="164" fontId="3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0" fillId="0" borderId="0" xfId="0" applyFont="1" applyAlignment="1" applyProtection="1">
      <alignment wrapText="1"/>
    </xf>
    <xf numFmtId="9" fontId="3" fillId="0" borderId="0" xfId="0" applyNumberFormat="1" applyFont="1" applyAlignme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166" fontId="2" fillId="0" borderId="0" xfId="0" applyNumberFormat="1" applyFont="1" applyFill="1" applyBorder="1" applyAlignment="1" applyProtection="1">
      <alignment wrapText="1"/>
    </xf>
    <xf numFmtId="166" fontId="3" fillId="0" borderId="0" xfId="0" applyNumberFormat="1" applyFont="1" applyFill="1" applyBorder="1" applyAlignment="1" applyProtection="1"/>
    <xf numFmtId="0" fontId="0" fillId="6" borderId="1" xfId="0" applyFont="1" applyFill="1" applyBorder="1" applyAlignment="1" applyProtection="1"/>
    <xf numFmtId="0" fontId="0" fillId="4" borderId="1" xfId="0" applyFont="1" applyFill="1" applyBorder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right"/>
    </xf>
    <xf numFmtId="44" fontId="0" fillId="10" borderId="11" xfId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right" wrapText="1"/>
    </xf>
    <xf numFmtId="0" fontId="0" fillId="1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</xf>
    <xf numFmtId="0" fontId="1" fillId="11" borderId="12" xfId="0" applyFont="1" applyFill="1" applyBorder="1" applyAlignment="1">
      <alignment horizontal="right"/>
    </xf>
    <xf numFmtId="44" fontId="0" fillId="11" borderId="13" xfId="1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right"/>
    </xf>
    <xf numFmtId="44" fontId="0" fillId="11" borderId="15" xfId="1" applyFont="1" applyFill="1" applyBorder="1" applyAlignment="1">
      <alignment horizontal="center" vertical="center"/>
    </xf>
    <xf numFmtId="0" fontId="4" fillId="9" borderId="8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 applyProtection="1">
      <alignment horizontal="left" vertical="top" wrapText="1"/>
    </xf>
    <xf numFmtId="0" fontId="4" fillId="9" borderId="9" xfId="0" applyFont="1" applyFill="1" applyBorder="1" applyAlignment="1" applyProtection="1">
      <alignment horizontal="left" vertical="top" wrapText="1"/>
    </xf>
    <xf numFmtId="0" fontId="4" fillId="9" borderId="2" xfId="0" applyFont="1" applyFill="1" applyBorder="1" applyAlignment="1" applyProtection="1">
      <alignment horizontal="left" vertical="top" wrapText="1" indent="1"/>
    </xf>
    <xf numFmtId="0" fontId="4" fillId="9" borderId="3" xfId="0" applyFont="1" applyFill="1" applyBorder="1" applyAlignment="1" applyProtection="1">
      <alignment horizontal="left" vertical="top" indent="1"/>
    </xf>
    <xf numFmtId="0" fontId="4" fillId="9" borderId="4" xfId="0" applyFont="1" applyFill="1" applyBorder="1" applyAlignment="1" applyProtection="1">
      <alignment horizontal="left" vertical="top" indent="1"/>
    </xf>
    <xf numFmtId="0" fontId="11" fillId="11" borderId="2" xfId="0" applyFont="1" applyFill="1" applyBorder="1" applyAlignment="1">
      <alignment horizontal="center" vertical="top" wrapText="1"/>
    </xf>
    <xf numFmtId="0" fontId="11" fillId="11" borderId="3" xfId="0" applyFont="1" applyFill="1" applyBorder="1" applyAlignment="1">
      <alignment horizontal="center" vertical="top"/>
    </xf>
    <xf numFmtId="0" fontId="11" fillId="11" borderId="4" xfId="0" applyFont="1" applyFill="1" applyBorder="1" applyAlignment="1">
      <alignment horizontal="center" vertical="top"/>
    </xf>
    <xf numFmtId="0" fontId="4" fillId="9" borderId="5" xfId="0" applyFont="1" applyFill="1" applyBorder="1" applyAlignment="1" applyProtection="1">
      <alignment horizontal="left" vertical="top" wrapText="1"/>
    </xf>
    <xf numFmtId="0" fontId="4" fillId="9" borderId="6" xfId="0" applyFont="1" applyFill="1" applyBorder="1" applyAlignment="1" applyProtection="1">
      <alignment horizontal="left" vertical="top" wrapText="1"/>
    </xf>
    <xf numFmtId="0" fontId="4" fillId="9" borderId="7" xfId="0" applyFont="1" applyFill="1" applyBorder="1" applyAlignment="1" applyProtection="1">
      <alignment horizontal="left" vertical="top" wrapText="1"/>
    </xf>
    <xf numFmtId="0" fontId="6" fillId="8" borderId="2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right" vertical="center" wrapText="1" indent="1"/>
    </xf>
    <xf numFmtId="0" fontId="1" fillId="12" borderId="4" xfId="0" applyFont="1" applyFill="1" applyBorder="1" applyAlignment="1" applyProtection="1">
      <alignment horizontal="right" vertical="center" wrapText="1" indent="1"/>
    </xf>
    <xf numFmtId="0" fontId="4" fillId="11" borderId="2" xfId="0" applyFont="1" applyFill="1" applyBorder="1" applyAlignment="1" applyProtection="1">
      <alignment horizontal="left" vertical="center" wrapText="1" indent="1"/>
    </xf>
    <xf numFmtId="0" fontId="4" fillId="11" borderId="3" xfId="0" applyFont="1" applyFill="1" applyBorder="1" applyAlignment="1" applyProtection="1">
      <alignment horizontal="left" vertical="center" indent="1"/>
    </xf>
    <xf numFmtId="0" fontId="4" fillId="11" borderId="4" xfId="0" applyFont="1" applyFill="1" applyBorder="1" applyAlignment="1" applyProtection="1">
      <alignment horizontal="left" vertical="center" indent="1"/>
    </xf>
    <xf numFmtId="44" fontId="0" fillId="10" borderId="16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168" fontId="5" fillId="0" borderId="0" xfId="0" applyNumberFormat="1" applyFont="1" applyProtection="1"/>
    <xf numFmtId="169" fontId="5" fillId="0" borderId="0" xfId="0" applyNumberFormat="1" applyFont="1" applyProtection="1"/>
    <xf numFmtId="0" fontId="5" fillId="0" borderId="0" xfId="0" applyFont="1" applyBorder="1" applyAlignment="1" applyProtection="1">
      <alignment wrapText="1"/>
    </xf>
    <xf numFmtId="44" fontId="5" fillId="0" borderId="0" xfId="1" applyFont="1" applyBorder="1" applyAlignment="1" applyProtection="1"/>
    <xf numFmtId="0" fontId="5" fillId="0" borderId="0" xfId="0" applyFont="1" applyBorder="1" applyAlignment="1" applyProtection="1"/>
    <xf numFmtId="169" fontId="5" fillId="0" borderId="0" xfId="0" applyNumberFormat="1" applyFont="1" applyBorder="1" applyAlignment="1" applyProtection="1"/>
    <xf numFmtId="44" fontId="5" fillId="0" borderId="0" xfId="1" applyFont="1" applyAlignment="1" applyProtection="1"/>
    <xf numFmtId="44" fontId="5" fillId="0" borderId="0" xfId="0" applyNumberFormat="1" applyFont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/>
    <xf numFmtId="167" fontId="14" fillId="0" borderId="0" xfId="0" applyNumberFormat="1" applyFont="1" applyAlignment="1"/>
    <xf numFmtId="0" fontId="14" fillId="0" borderId="0" xfId="0" applyFont="1" applyAlignment="1"/>
    <xf numFmtId="10" fontId="14" fillId="0" borderId="0" xfId="0" applyNumberFormat="1" applyFont="1" applyAlignment="1"/>
    <xf numFmtId="0" fontId="14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1">
    <dxf>
      <fill>
        <gradientFill degree="45">
          <stop position="0">
            <color theme="2"/>
          </stop>
          <stop position="1">
            <color theme="2" tint="-0.49803155613879818"/>
          </stop>
        </gradientFill>
      </fill>
    </dxf>
  </dxfs>
  <tableStyles count="0" defaultTableStyle="TableStyleMedium2" defaultPivotStyle="PivotStyleLight16"/>
  <colors>
    <mruColors>
      <color rgb="FFE4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1</xdr:row>
      <xdr:rowOff>0</xdr:rowOff>
    </xdr:from>
    <xdr:to>
      <xdr:col>8</xdr:col>
      <xdr:colOff>190549</xdr:colOff>
      <xdr:row>1</xdr:row>
      <xdr:rowOff>657225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90500"/>
          <a:ext cx="221937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06"/>
  <sheetViews>
    <sheetView showGridLines="0" tabSelected="1" topLeftCell="A16" zoomScaleNormal="100" workbookViewId="0">
      <selection activeCell="N20" sqref="N20"/>
    </sheetView>
  </sheetViews>
  <sheetFormatPr defaultColWidth="14.42578125" defaultRowHeight="15" customHeight="1" x14ac:dyDescent="0.25"/>
  <cols>
    <col min="1" max="1" width="7.85546875" style="3" customWidth="1"/>
    <col min="2" max="2" width="21.7109375" style="3" customWidth="1"/>
    <col min="3" max="3" width="13.85546875" style="3" bestFit="1" customWidth="1"/>
    <col min="4" max="4" width="13.42578125" style="3" customWidth="1"/>
    <col min="5" max="5" width="13.85546875" style="3" bestFit="1" customWidth="1"/>
    <col min="6" max="6" width="13.5703125" style="3" customWidth="1"/>
    <col min="7" max="14" width="13.85546875" style="3" bestFit="1" customWidth="1"/>
    <col min="15" max="15" width="16.85546875" style="3" customWidth="1"/>
    <col min="16" max="16" width="19.28515625" style="3" customWidth="1"/>
    <col min="17" max="17" width="13" style="3" customWidth="1"/>
    <col min="18" max="18" width="11.85546875" style="3" customWidth="1"/>
    <col min="19" max="22" width="8.7109375" style="3" customWidth="1"/>
    <col min="23" max="23" width="11" style="3" bestFit="1" customWidth="1"/>
    <col min="24" max="25" width="8.7109375" style="3" customWidth="1"/>
    <col min="26" max="16384" width="14.42578125" style="3"/>
  </cols>
  <sheetData>
    <row r="2" spans="2:45" ht="61.5" customHeight="1" thickBot="1" x14ac:dyDescent="0.3">
      <c r="O2" s="12"/>
    </row>
    <row r="3" spans="2:45" ht="33" customHeight="1" thickBot="1" x14ac:dyDescent="0.3">
      <c r="B3" s="60" t="str">
        <f ca="1">CONCATENATE("FATOR R - ANEXO V - SIMPLES NACIONAL ",I58)</f>
        <v>FATOR R - ANEXO V - SIMPLES NACIONAL 2019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12"/>
    </row>
    <row r="4" spans="2:45" ht="21" customHeight="1" x14ac:dyDescent="0.25">
      <c r="B4" s="57" t="s">
        <v>17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3"/>
      <c r="P4" s="14"/>
      <c r="Q4" s="13"/>
      <c r="R4" s="13"/>
    </row>
    <row r="5" spans="2:45" ht="18.75" customHeight="1" x14ac:dyDescent="0.25">
      <c r="B5" s="48" t="str">
        <f ca="1">CONCATENATE("1) Preencha o faturamento mensal da sua empresa em ",I57," na primeira tabela abaixo")</f>
        <v>1) Preencha o faturamento mensal da sua empresa em 2018 na primeira tabela abaixo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13"/>
      <c r="P5" s="14"/>
      <c r="Q5" s="13"/>
      <c r="R5" s="13"/>
    </row>
    <row r="6" spans="2:45" ht="30.75" customHeight="1" x14ac:dyDescent="0.25">
      <c r="B6" s="48" t="str">
        <f ca="1">CONCATENATE("2) Preencha em seguida o custo com folha de pagamento que sua empresa teve em cada mês de  ",I57,"  (Isto inclui custos com pró-labore de sócios, salários de funcionários, e encargos da empresa sobre salários, assim como valores de 13º e férias)")</f>
        <v>2) Preencha em seguida o custo com folha de pagamento que sua empresa teve em cada mês de  2018  (Isto inclui custos com pró-labore de sócios, salários de funcionários, e encargos da empresa sobre salários, assim como valores de 13º e férias)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13"/>
      <c r="P6" s="14"/>
      <c r="Q6" s="13"/>
      <c r="R6" s="13"/>
    </row>
    <row r="7" spans="2:45" ht="20.25" customHeight="1" thickBot="1" x14ac:dyDescent="0.3">
      <c r="B7" s="48" t="str">
        <f ca="1">CONCATENATE("3) Preencha, na tabela de  ",I58," , o faturamento ocorrido mês a mês.")</f>
        <v>3) Preencha, na tabela de  2019 , o faturamento ocorrido mês a mês.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13"/>
      <c r="P7" s="14"/>
      <c r="Q7" s="13"/>
      <c r="R7" s="13"/>
    </row>
    <row r="8" spans="2:45" ht="51" customHeight="1" thickBot="1" x14ac:dyDescent="0.3">
      <c r="B8" s="51" t="str">
        <f ca="1">CONCATENATE("Mediante as informações acima, a planilha recomendará um valor de folha de pagamento em cada mês de ",I58," para que sua empresa, cuja atividade principal é tributada pelo Anexo V possa manter-se sendo tributada pelo anexo III."," Atenção: eventuais mudanças em valores de pró-labore ou salários devem ser informadas antes do final do mês em que ocorrerá a alteração. Retificações retroativas estão sujeitas a multas elevadas a partir de 2019 !")</f>
        <v>Mediante as informações acima, a planilha recomendará um valor de folha de pagamento em cada mês de 2019 para que sua empresa, cuja atividade principal é tributada pelo Anexo V possa manter-se sendo tributada pelo anexo III. Atenção: eventuais mudanças em valores de pró-labore ou salários devem ser informadas antes do final do mês em que ocorrerá a alteração. Retificações retroativas estão sujeitas a multas elevadas a partir de 2019 !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13"/>
      <c r="P8" s="14"/>
      <c r="Q8" s="13"/>
      <c r="R8" s="13"/>
    </row>
    <row r="9" spans="2:45" ht="3.75" customHeight="1" thickBot="1" x14ac:dyDescent="0.3">
      <c r="O9" s="13"/>
      <c r="P9" s="14"/>
      <c r="Q9" s="13"/>
      <c r="R9" s="1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2:45" ht="34.5" customHeight="1" thickBot="1" x14ac:dyDescent="0.3">
      <c r="B10" s="65" t="str">
        <f ca="1">CONCATENATE("Informe o valor do salário mínimo para ",I58,":")</f>
        <v>Informe o valor do salário mínimo para 2019:</v>
      </c>
      <c r="C10" s="66"/>
      <c r="D10" s="70">
        <v>998</v>
      </c>
      <c r="O10" s="13"/>
      <c r="P10" s="14"/>
      <c r="Q10" s="13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2:45" ht="3" customHeight="1" x14ac:dyDescent="0.25">
      <c r="B11" s="31"/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13"/>
      <c r="P11" s="13"/>
      <c r="Q11" s="14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2:45" ht="30.75" customHeight="1" x14ac:dyDescent="0.25">
      <c r="B12" s="63" t="str">
        <f ca="1">CONCATENATE("Faturamento e custo com folha de pagamento em ",I57)</f>
        <v>Faturamento e custo com folha de pagamento em 2018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13"/>
      <c r="P12" s="14"/>
      <c r="Q12" s="14"/>
      <c r="U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2:45" x14ac:dyDescent="0.25">
      <c r="B13" s="23"/>
      <c r="C13" s="11">
        <f ca="1">DATE($I$57,C11,1)</f>
        <v>43101</v>
      </c>
      <c r="D13" s="11">
        <f ca="1">DATE($I$57,D11,1)</f>
        <v>43132</v>
      </c>
      <c r="E13" s="11">
        <f ca="1">DATE($I$57,E11,1)</f>
        <v>43160</v>
      </c>
      <c r="F13" s="11">
        <f ca="1">DATE($I$57,F11,1)</f>
        <v>43191</v>
      </c>
      <c r="G13" s="11">
        <f ca="1">DATE($I$57,G11,1)</f>
        <v>43221</v>
      </c>
      <c r="H13" s="11">
        <f ca="1">DATE($I$57,H11,1)</f>
        <v>43252</v>
      </c>
      <c r="I13" s="11">
        <f ca="1">DATE($I$57,I11,1)</f>
        <v>43282</v>
      </c>
      <c r="J13" s="11">
        <f ca="1">DATE($I$57,J11,1)</f>
        <v>43313</v>
      </c>
      <c r="K13" s="11">
        <f ca="1">DATE($I$57,K11,1)</f>
        <v>43344</v>
      </c>
      <c r="L13" s="11">
        <f ca="1">DATE($I$57,L11,1)</f>
        <v>43374</v>
      </c>
      <c r="M13" s="11">
        <f ca="1">DATE($I$57,M11,1)</f>
        <v>43405</v>
      </c>
      <c r="N13" s="11">
        <f ca="1">DATE($I$57,N11,1)</f>
        <v>43435</v>
      </c>
      <c r="O13" s="13"/>
      <c r="P13" s="14"/>
      <c r="U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2:45" ht="21" customHeight="1" x14ac:dyDescent="0.25">
      <c r="B14" s="25" t="str">
        <f ca="1">CONCATENATE("Faturamento em ",I57)</f>
        <v>Faturamento em 2018</v>
      </c>
      <c r="C14" s="5">
        <v>4000</v>
      </c>
      <c r="D14" s="5">
        <v>4100</v>
      </c>
      <c r="E14" s="5">
        <v>4200</v>
      </c>
      <c r="F14" s="5">
        <v>4300</v>
      </c>
      <c r="G14" s="5">
        <v>4400</v>
      </c>
      <c r="H14" s="5">
        <v>4500</v>
      </c>
      <c r="I14" s="5">
        <v>4600</v>
      </c>
      <c r="J14" s="5">
        <v>4700</v>
      </c>
      <c r="K14" s="5">
        <v>4800</v>
      </c>
      <c r="L14" s="5">
        <v>4900</v>
      </c>
      <c r="M14" s="5">
        <v>5000</v>
      </c>
      <c r="N14" s="5">
        <v>5100</v>
      </c>
      <c r="O14" s="13"/>
      <c r="P14" s="14"/>
      <c r="U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2:45" ht="34.5" customHeight="1" x14ac:dyDescent="0.25">
      <c r="B15" s="25" t="str">
        <f ca="1">CONCATENATE("Custo com folha de pagamento em ",I57)</f>
        <v>Custo com folha de pagamento em 2018</v>
      </c>
      <c r="C15" s="5">
        <v>998</v>
      </c>
      <c r="D15" s="5">
        <v>998</v>
      </c>
      <c r="E15" s="5">
        <v>998</v>
      </c>
      <c r="F15" s="5">
        <v>998</v>
      </c>
      <c r="G15" s="5">
        <v>998</v>
      </c>
      <c r="H15" s="5">
        <v>998</v>
      </c>
      <c r="I15" s="5">
        <v>998</v>
      </c>
      <c r="J15" s="5">
        <v>998</v>
      </c>
      <c r="K15" s="5">
        <v>998</v>
      </c>
      <c r="L15" s="5">
        <v>998</v>
      </c>
      <c r="M15" s="5">
        <v>998</v>
      </c>
      <c r="N15" s="5">
        <v>998</v>
      </c>
      <c r="O15" s="15"/>
      <c r="Q15" s="4"/>
      <c r="U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2:45" x14ac:dyDescent="0.25">
      <c r="O16" s="15"/>
      <c r="Q16" s="4"/>
      <c r="U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32.25" customHeight="1" x14ac:dyDescent="0.25">
      <c r="B17" s="64" t="str">
        <f ca="1">CONCATENATE("Faturamento e custo com folha de pagamento em ",I58)</f>
        <v>Faturamento e custo com folha de pagamento em 2019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5"/>
      <c r="P17" s="14"/>
      <c r="Q17" s="4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6.5" customHeight="1" x14ac:dyDescent="0.25">
      <c r="B18" s="24"/>
      <c r="C18" s="10">
        <f ca="1">DATE($I$58,C11,1)</f>
        <v>43466</v>
      </c>
      <c r="D18" s="10">
        <f ca="1">DATE($I$58,D11,1)</f>
        <v>43497</v>
      </c>
      <c r="E18" s="10">
        <f ca="1">DATE($I$58,E11,1)</f>
        <v>43525</v>
      </c>
      <c r="F18" s="10">
        <f ca="1">DATE($I$58,F11,1)</f>
        <v>43556</v>
      </c>
      <c r="G18" s="10">
        <f ca="1">DATE($I$58,G11,1)</f>
        <v>43586</v>
      </c>
      <c r="H18" s="10">
        <f ca="1">DATE($I$58,H11,1)</f>
        <v>43617</v>
      </c>
      <c r="I18" s="10">
        <f ca="1">DATE($I$58,I11,1)</f>
        <v>43647</v>
      </c>
      <c r="J18" s="10">
        <f ca="1">DATE($I$58,J11,1)</f>
        <v>43678</v>
      </c>
      <c r="K18" s="10">
        <f ca="1">DATE($I$58,K11,1)</f>
        <v>43709</v>
      </c>
      <c r="L18" s="10">
        <f ca="1">DATE($I$58,L11,1)</f>
        <v>43739</v>
      </c>
      <c r="M18" s="10">
        <f ca="1">DATE($I$58,M11,1)</f>
        <v>43770</v>
      </c>
      <c r="N18" s="10">
        <f ca="1">DATE($I$58,N11,1)</f>
        <v>43800</v>
      </c>
      <c r="O18" s="15"/>
      <c r="P18" s="14"/>
      <c r="Q18" s="4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39" customHeight="1" x14ac:dyDescent="0.25">
      <c r="B19" s="26" t="str">
        <f ca="1">CONCATENATE("Faturamento em ",I58)</f>
        <v>Faturamento em 2019</v>
      </c>
      <c r="C19" s="5">
        <v>5200</v>
      </c>
      <c r="D19" s="5">
        <v>5300</v>
      </c>
      <c r="E19" s="5">
        <v>5400</v>
      </c>
      <c r="F19" s="5">
        <v>5500</v>
      </c>
      <c r="G19" s="5">
        <v>5600</v>
      </c>
      <c r="H19" s="5">
        <v>5700</v>
      </c>
      <c r="I19" s="5">
        <v>5800</v>
      </c>
      <c r="J19" s="5">
        <v>5900</v>
      </c>
      <c r="K19" s="5">
        <v>6000</v>
      </c>
      <c r="L19" s="5">
        <v>6100</v>
      </c>
      <c r="M19" s="5">
        <v>6200</v>
      </c>
      <c r="N19" s="5">
        <v>6300</v>
      </c>
      <c r="O19" s="15"/>
      <c r="Q19" s="4"/>
      <c r="R19" s="16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36" customHeight="1" x14ac:dyDescent="0.25">
      <c r="A20" s="17"/>
      <c r="B20" s="26" t="str">
        <f ca="1">CONCATENATE("Custo com folha de pagamento em ",I58)</f>
        <v>Custo com folha de pagamento em 2019</v>
      </c>
      <c r="C20" s="33">
        <f>B52</f>
        <v>4646.0000000000018</v>
      </c>
      <c r="D20" s="33">
        <f t="shared" ref="D20:N20" si="0">C52</f>
        <v>1484.0000000000002</v>
      </c>
      <c r="E20" s="33">
        <f t="shared" si="0"/>
        <v>1512.0000000000002</v>
      </c>
      <c r="F20" s="33">
        <f t="shared" si="0"/>
        <v>1540.0000000000002</v>
      </c>
      <c r="G20" s="33">
        <f t="shared" si="0"/>
        <v>1568.0000000000002</v>
      </c>
      <c r="H20" s="33">
        <f t="shared" si="0"/>
        <v>1596.0000000000002</v>
      </c>
      <c r="I20" s="33">
        <f t="shared" si="0"/>
        <v>1624.0000000000002</v>
      </c>
      <c r="J20" s="33">
        <f t="shared" si="0"/>
        <v>1652.0000000000002</v>
      </c>
      <c r="K20" s="33">
        <f t="shared" si="0"/>
        <v>1680.0000000000002</v>
      </c>
      <c r="L20" s="33">
        <f t="shared" si="0"/>
        <v>1708.0000000000002</v>
      </c>
      <c r="M20" s="33">
        <f t="shared" si="0"/>
        <v>1736.0000000000002</v>
      </c>
      <c r="N20" s="33">
        <f t="shared" si="0"/>
        <v>1764.0000000000002</v>
      </c>
      <c r="O20" s="15"/>
      <c r="P20" s="14"/>
      <c r="Q20" s="4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" customHeight="1" x14ac:dyDescent="0.25"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x14ac:dyDescent="0.25">
      <c r="B22" s="6" t="s">
        <v>1</v>
      </c>
      <c r="C22" s="8">
        <f>B36/B39</f>
        <v>0.21934065934065933</v>
      </c>
      <c r="D22" s="8">
        <f>C36/C39</f>
        <v>0.28000000000000008</v>
      </c>
      <c r="E22" s="8">
        <f>D36/D39</f>
        <v>0.28263157894736851</v>
      </c>
      <c r="F22" s="8">
        <f>E36/E39</f>
        <v>0.28563573883161514</v>
      </c>
      <c r="G22" s="8">
        <f>F36/F39</f>
        <v>0.28898989898989896</v>
      </c>
      <c r="H22" s="8">
        <f>G36/G39</f>
        <v>0.29267326732673266</v>
      </c>
      <c r="I22" s="8">
        <f>H36/H39</f>
        <v>0.29666666666666669</v>
      </c>
      <c r="J22" s="8">
        <f>I36/I39</f>
        <v>0.30095238095238097</v>
      </c>
      <c r="K22" s="8">
        <f>J36/J39</f>
        <v>0.30551401869158878</v>
      </c>
      <c r="L22" s="8">
        <f>K36/K39</f>
        <v>0.3103363914373089</v>
      </c>
      <c r="M22" s="8">
        <f>L36/L39</f>
        <v>0.31540540540540546</v>
      </c>
      <c r="N22" s="8">
        <f>M36/M39</f>
        <v>0.32070796460176998</v>
      </c>
      <c r="O22" s="15"/>
      <c r="Q22" s="4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x14ac:dyDescent="0.25">
      <c r="B23" s="6" t="s">
        <v>2</v>
      </c>
      <c r="C23" s="9" t="str">
        <f t="shared" ref="C23:N23" si="1">IF(C22&lt;28%, "Anexo V", "Anexo III")</f>
        <v>Anexo V</v>
      </c>
      <c r="D23" s="9" t="str">
        <f t="shared" si="1"/>
        <v>Anexo III</v>
      </c>
      <c r="E23" s="9" t="str">
        <f t="shared" si="1"/>
        <v>Anexo III</v>
      </c>
      <c r="F23" s="9" t="str">
        <f t="shared" si="1"/>
        <v>Anexo III</v>
      </c>
      <c r="G23" s="9" t="str">
        <f t="shared" si="1"/>
        <v>Anexo III</v>
      </c>
      <c r="H23" s="9" t="str">
        <f t="shared" si="1"/>
        <v>Anexo III</v>
      </c>
      <c r="I23" s="9" t="str">
        <f t="shared" si="1"/>
        <v>Anexo III</v>
      </c>
      <c r="J23" s="9" t="str">
        <f t="shared" si="1"/>
        <v>Anexo III</v>
      </c>
      <c r="K23" s="9" t="str">
        <f t="shared" si="1"/>
        <v>Anexo III</v>
      </c>
      <c r="L23" s="7" t="str">
        <f t="shared" si="1"/>
        <v>Anexo III</v>
      </c>
      <c r="M23" s="9" t="str">
        <f t="shared" si="1"/>
        <v>Anexo III</v>
      </c>
      <c r="N23" s="9" t="str">
        <f t="shared" si="1"/>
        <v>Anexo III</v>
      </c>
      <c r="O23" s="15"/>
      <c r="Q23" s="4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5.75" thickBot="1" x14ac:dyDescent="0.3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2"/>
      <c r="M24" s="38"/>
      <c r="N24" s="38"/>
      <c r="O24" s="15"/>
      <c r="Q24" s="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24.75" customHeight="1" thickBot="1" x14ac:dyDescent="0.3">
      <c r="B25" s="67" t="s">
        <v>31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  <c r="O25" s="15"/>
      <c r="Q25" s="4"/>
      <c r="V25" s="27"/>
      <c r="W25" s="28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40.5" customHeight="1" thickBot="1" x14ac:dyDescent="0.3">
      <c r="B26" s="54" t="s">
        <v>21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13"/>
      <c r="Q26" s="4"/>
      <c r="V26" s="27"/>
      <c r="W26" s="28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5" customHeight="1" x14ac:dyDescent="0.25">
      <c r="B27" s="39" t="s">
        <v>30</v>
      </c>
      <c r="C27" s="40">
        <v>5200</v>
      </c>
      <c r="D27" s="43" t="s">
        <v>29</v>
      </c>
      <c r="E27" s="43"/>
      <c r="F27" s="43"/>
      <c r="G27" s="43"/>
      <c r="H27" s="43"/>
      <c r="I27" s="43"/>
      <c r="J27" s="43"/>
      <c r="K27" s="43"/>
      <c r="L27" s="43"/>
      <c r="M27" s="43"/>
      <c r="O27" s="13"/>
      <c r="Q27" s="4"/>
      <c r="R27" s="16"/>
      <c r="V27" s="27"/>
      <c r="W27" s="28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29.25" customHeight="1" x14ac:dyDescent="0.25">
      <c r="B28" s="41" t="s">
        <v>16</v>
      </c>
      <c r="C28" s="42">
        <v>0</v>
      </c>
      <c r="D28" s="43" t="s">
        <v>20</v>
      </c>
      <c r="E28" s="43"/>
      <c r="F28" s="43"/>
      <c r="G28" s="43"/>
      <c r="H28" s="43"/>
      <c r="I28" s="43"/>
      <c r="J28" s="43"/>
      <c r="K28" s="43"/>
      <c r="L28" s="43"/>
      <c r="M28" s="43"/>
      <c r="O28" s="13"/>
      <c r="P28" s="18"/>
      <c r="Q28" s="4"/>
      <c r="R28" s="16"/>
      <c r="V28" s="27"/>
      <c r="W28" s="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x14ac:dyDescent="0.25">
      <c r="B29" s="44" t="s">
        <v>8</v>
      </c>
      <c r="C29" s="45">
        <f>E59</f>
        <v>572</v>
      </c>
      <c r="D29" s="43" t="s">
        <v>18</v>
      </c>
      <c r="E29" s="43"/>
      <c r="F29" s="43"/>
      <c r="G29" s="43"/>
      <c r="H29" s="43"/>
      <c r="I29" s="43"/>
      <c r="J29" s="43"/>
      <c r="K29" s="43"/>
      <c r="L29" s="43"/>
      <c r="M29" s="43"/>
      <c r="O29" s="15"/>
      <c r="Q29" s="4"/>
      <c r="R29" s="16"/>
      <c r="V29" s="27"/>
      <c r="W29" s="28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.75" thickBot="1" x14ac:dyDescent="0.3">
      <c r="B30" s="46" t="s">
        <v>9</v>
      </c>
      <c r="C30" s="47">
        <f>E60</f>
        <v>405.16999999999996</v>
      </c>
      <c r="D30" s="43" t="s">
        <v>19</v>
      </c>
      <c r="E30" s="43"/>
      <c r="F30" s="43"/>
      <c r="G30" s="43"/>
      <c r="H30" s="43"/>
      <c r="I30" s="43"/>
      <c r="J30" s="43"/>
      <c r="K30" s="43"/>
      <c r="L30" s="43"/>
      <c r="M30" s="43"/>
      <c r="O30" s="15"/>
      <c r="Q30" s="4"/>
      <c r="V30" s="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25">
      <c r="A31" s="16"/>
      <c r="B31" s="16"/>
      <c r="C31" s="16"/>
      <c r="D31" s="16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5"/>
      <c r="P31" s="16"/>
      <c r="Q31" s="4"/>
      <c r="V31" s="30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5">
      <c r="A32" s="16"/>
      <c r="B32" s="35"/>
      <c r="C32" s="16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5"/>
      <c r="P32" s="16"/>
      <c r="Q32" s="4"/>
      <c r="R32" s="16"/>
      <c r="S32" s="16"/>
      <c r="V32" s="30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72" customFormat="1" x14ac:dyDescent="0.25">
      <c r="B33" s="34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Q33" s="31"/>
      <c r="V33" s="90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5" s="72" customForma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4"/>
      <c r="Q34" s="31"/>
      <c r="V34" s="90"/>
      <c r="W34" s="88"/>
      <c r="X34" s="88"/>
      <c r="Y34" s="88"/>
      <c r="Z34" s="88"/>
      <c r="AA34" s="88"/>
      <c r="AB34" s="88"/>
      <c r="AC34" s="88"/>
      <c r="AD34" s="88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5" s="72" customFormat="1" x14ac:dyDescent="0.25">
      <c r="A35" s="75" t="s">
        <v>3</v>
      </c>
      <c r="B35" s="76">
        <v>43101</v>
      </c>
      <c r="C35" s="76">
        <v>43132</v>
      </c>
      <c r="D35" s="76">
        <v>43160</v>
      </c>
      <c r="E35" s="76">
        <v>43191</v>
      </c>
      <c r="F35" s="76">
        <v>43221</v>
      </c>
      <c r="G35" s="76">
        <v>43252</v>
      </c>
      <c r="H35" s="76">
        <v>43282</v>
      </c>
      <c r="I35" s="76">
        <v>43313</v>
      </c>
      <c r="J35" s="76">
        <v>43344</v>
      </c>
      <c r="K35" s="76">
        <v>43374</v>
      </c>
      <c r="L35" s="76">
        <v>43405</v>
      </c>
      <c r="M35" s="76">
        <v>43435</v>
      </c>
      <c r="N35" s="75"/>
      <c r="O35" s="74"/>
      <c r="Q35" s="31"/>
      <c r="V35" s="90"/>
      <c r="W35" s="88"/>
      <c r="X35" s="88"/>
      <c r="Y35" s="88"/>
      <c r="Z35" s="88"/>
      <c r="AA35" s="88"/>
      <c r="AB35" s="88"/>
      <c r="AC35" s="88"/>
      <c r="AD35" s="88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5" s="72" customFormat="1" x14ac:dyDescent="0.25">
      <c r="A36" s="75"/>
      <c r="B36" s="77">
        <f>SUM($C$15:$N$15)/B$41*12</f>
        <v>11976</v>
      </c>
      <c r="C36" s="75">
        <f>(SUM($D$15:$N$15)+$C$20)/C$41*12</f>
        <v>15624.000000000004</v>
      </c>
      <c r="D36" s="75">
        <f>(SUM($E$15:$N$15)+SUM($C$20:$D$20))/$D$41*12</f>
        <v>16110.000000000004</v>
      </c>
      <c r="E36" s="75">
        <f>(SUM($F$15:$N$15)+SUM($C$20:$E$20))/$E$41*12</f>
        <v>16624</v>
      </c>
      <c r="F36" s="75">
        <f>(SUM($G$15:$N$15)+SUM($C$20:$F$20))/$F$41*12</f>
        <v>17166</v>
      </c>
      <c r="G36" s="75">
        <f>(SUM($H$15:$N$15)+SUM($C$20:$G$20))/$G$41*12</f>
        <v>17736</v>
      </c>
      <c r="H36" s="75">
        <f>(SUM($I$15:$N$15)+SUM($C$20:$H$20))/$H$41*12</f>
        <v>18334</v>
      </c>
      <c r="I36" s="75">
        <f>(SUM($J$15:$N$15)+SUM($C$20:$I$20))/$I$41*12</f>
        <v>18960</v>
      </c>
      <c r="J36" s="75">
        <f>(SUM($K$15:$N$15)+SUM($C$20:$J$20))/$J$41*12</f>
        <v>19614</v>
      </c>
      <c r="K36" s="75">
        <f>(SUM($L$15:$N$15)+SUM($C$20:$K$20))/$K$41*12</f>
        <v>20296.000000000004</v>
      </c>
      <c r="L36" s="75">
        <f>(SUM($M$15:$N$15)+SUM($C$20:$L$20))/$L$41*12</f>
        <v>21006.000000000004</v>
      </c>
      <c r="M36" s="75">
        <f>(SUM($N$15)+SUM($C$20:$M$20))/$M$41*12</f>
        <v>21744.000000000004</v>
      </c>
      <c r="N36" s="75"/>
      <c r="O36" s="74"/>
      <c r="Q36" s="31"/>
      <c r="V36" s="90"/>
      <c r="W36" s="88"/>
      <c r="X36" s="88"/>
      <c r="Y36" s="88"/>
      <c r="Z36" s="88"/>
      <c r="AA36" s="88"/>
      <c r="AB36" s="88"/>
      <c r="AC36" s="88"/>
      <c r="AD36" s="88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5" s="72" customForma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4"/>
      <c r="Q37" s="31"/>
      <c r="V37" s="90"/>
      <c r="W37" s="88"/>
      <c r="X37" s="88"/>
      <c r="Y37" s="88"/>
      <c r="Z37" s="88"/>
      <c r="AA37" s="88"/>
      <c r="AB37" s="88"/>
      <c r="AC37" s="88"/>
      <c r="AD37" s="88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5" s="72" customFormat="1" x14ac:dyDescent="0.25">
      <c r="A38" s="75" t="s">
        <v>4</v>
      </c>
      <c r="B38" s="76">
        <v>43101</v>
      </c>
      <c r="C38" s="76">
        <v>43132</v>
      </c>
      <c r="D38" s="76">
        <v>43160</v>
      </c>
      <c r="E38" s="76">
        <v>43191</v>
      </c>
      <c r="F38" s="76">
        <v>43221</v>
      </c>
      <c r="G38" s="76">
        <v>43252</v>
      </c>
      <c r="H38" s="76">
        <v>43282</v>
      </c>
      <c r="I38" s="76">
        <v>43313</v>
      </c>
      <c r="J38" s="76">
        <v>43344</v>
      </c>
      <c r="K38" s="76">
        <v>43374</v>
      </c>
      <c r="L38" s="76">
        <v>43405</v>
      </c>
      <c r="M38" s="76">
        <v>43435</v>
      </c>
      <c r="N38" s="75"/>
      <c r="O38" s="74"/>
      <c r="Q38" s="31"/>
      <c r="V38" s="90"/>
      <c r="W38" s="88"/>
      <c r="X38" s="88"/>
      <c r="Y38" s="88"/>
      <c r="Z38" s="88"/>
      <c r="AA38" s="88"/>
      <c r="AB38" s="88"/>
      <c r="AC38" s="88"/>
      <c r="AD38" s="88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5" s="72" customFormat="1" x14ac:dyDescent="0.25">
      <c r="A39" s="75"/>
      <c r="B39" s="75">
        <f>SUM($C$14:$N$14)/$B$41*12</f>
        <v>54600</v>
      </c>
      <c r="C39" s="75">
        <f>(SUM($D$14:$N$14)+$C$19)/$C$41*12</f>
        <v>55800</v>
      </c>
      <c r="D39" s="75">
        <f>(SUM($E$14:$N$14)+SUM($C$19:$D$19))/$D$41*12</f>
        <v>57000</v>
      </c>
      <c r="E39" s="75">
        <f>(SUM($F$14:$N$14)+SUM($C$19:$E$19))/$E$41*12</f>
        <v>58200</v>
      </c>
      <c r="F39" s="75">
        <f>(SUM($G$14:$N$14)+SUM($C$19:$F$19))/$F$41*12</f>
        <v>59400</v>
      </c>
      <c r="G39" s="75">
        <f>(SUM($H$14:$N$14)+SUM($C$19:$G$19))/$G$41*12</f>
        <v>60600</v>
      </c>
      <c r="H39" s="75">
        <f>(SUM($I$14:$N$14)+SUM($C$19:$H$19))/$H$41*12</f>
        <v>61800</v>
      </c>
      <c r="I39" s="75">
        <f>(SUM($J$14:$N$14)+SUM($C$19:$I$19))/$I$41*12</f>
        <v>63000</v>
      </c>
      <c r="J39" s="75">
        <f>(SUM($K$14:$N$14)+SUM($C$19:$J$19))/$J$41*12</f>
        <v>64200</v>
      </c>
      <c r="K39" s="75">
        <f>(SUM($L$14:$N$14)+SUM($C$19:$K$19))/$K$41*12</f>
        <v>65400</v>
      </c>
      <c r="L39" s="75">
        <f>(SUM($M$14:$N$14)+SUM($C$19:$L$19))/$L$41*12</f>
        <v>66600</v>
      </c>
      <c r="M39" s="75">
        <f>(SUM($N$14)+SUM($C$19:$M$19))/$M$41*12</f>
        <v>67800</v>
      </c>
      <c r="N39" s="75"/>
      <c r="O39" s="74"/>
      <c r="Q39" s="31"/>
      <c r="V39" s="90"/>
      <c r="W39" s="88"/>
      <c r="X39" s="88"/>
      <c r="Y39" s="88"/>
      <c r="Z39" s="88"/>
      <c r="AA39" s="88"/>
      <c r="AB39" s="88"/>
      <c r="AC39" s="88"/>
      <c r="AD39" s="88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5" s="72" customForma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4"/>
      <c r="Q40" s="31"/>
      <c r="V40" s="90"/>
      <c r="W40" s="88"/>
      <c r="X40" s="88"/>
      <c r="Y40" s="88"/>
      <c r="Z40" s="88"/>
      <c r="AA40" s="88"/>
      <c r="AB40" s="88"/>
      <c r="AC40" s="88"/>
      <c r="AD40" s="88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5" s="72" customFormat="1" x14ac:dyDescent="0.25">
      <c r="A41" s="75" t="s">
        <v>5</v>
      </c>
      <c r="B41" s="75">
        <f>COUNTA(C14:N14)</f>
        <v>12</v>
      </c>
      <c r="C41" s="75">
        <f t="shared" ref="C41:M41" si="2">IF(B41+1&lt;12,B41+1,12)</f>
        <v>12</v>
      </c>
      <c r="D41" s="75">
        <f t="shared" si="2"/>
        <v>12</v>
      </c>
      <c r="E41" s="75">
        <f t="shared" si="2"/>
        <v>12</v>
      </c>
      <c r="F41" s="75">
        <f t="shared" si="2"/>
        <v>12</v>
      </c>
      <c r="G41" s="75">
        <f t="shared" si="2"/>
        <v>12</v>
      </c>
      <c r="H41" s="75">
        <f t="shared" si="2"/>
        <v>12</v>
      </c>
      <c r="I41" s="75">
        <f t="shared" si="2"/>
        <v>12</v>
      </c>
      <c r="J41" s="75">
        <f t="shared" si="2"/>
        <v>12</v>
      </c>
      <c r="K41" s="75">
        <f t="shared" si="2"/>
        <v>12</v>
      </c>
      <c r="L41" s="75">
        <f t="shared" si="2"/>
        <v>12</v>
      </c>
      <c r="M41" s="75">
        <f t="shared" si="2"/>
        <v>12</v>
      </c>
      <c r="N41" s="75"/>
      <c r="O41" s="74"/>
      <c r="Q41" s="31"/>
      <c r="V41" s="90"/>
      <c r="W41" s="88"/>
      <c r="X41" s="88"/>
      <c r="Y41" s="88"/>
      <c r="Z41" s="88"/>
      <c r="AA41" s="88"/>
      <c r="AB41" s="88"/>
      <c r="AC41" s="88"/>
      <c r="AD41" s="88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5" s="72" customForma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4"/>
      <c r="Q42" s="31"/>
      <c r="V42" s="90"/>
      <c r="W42" s="88"/>
      <c r="X42" s="88"/>
      <c r="Y42" s="88"/>
      <c r="Z42" s="88"/>
      <c r="AA42" s="88"/>
      <c r="AB42" s="88"/>
      <c r="AC42" s="88"/>
      <c r="AD42" s="88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5" s="72" customForma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4"/>
      <c r="Q43" s="31"/>
      <c r="V43" s="90"/>
      <c r="W43" s="88"/>
      <c r="X43" s="88"/>
      <c r="Y43" s="88"/>
      <c r="Z43" s="88"/>
      <c r="AA43" s="88"/>
      <c r="AB43" s="88"/>
      <c r="AC43" s="88"/>
      <c r="AD43" s="8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</row>
    <row r="44" spans="1:45" s="72" customFormat="1" x14ac:dyDescent="0.25">
      <c r="A44" s="75" t="s">
        <v>6</v>
      </c>
      <c r="B44" s="75">
        <f>SUM($C$14:$N$14)</f>
        <v>54600</v>
      </c>
      <c r="C44" s="75">
        <f>(SUM($D$14:$N$14)+$C$19)</f>
        <v>55800</v>
      </c>
      <c r="D44" s="75">
        <f>(SUM($E$14:$N$14)+SUM($C$19:$D$19))</f>
        <v>57000</v>
      </c>
      <c r="E44" s="75">
        <f>(SUM($F$14:$N$14)+SUM($C$19:$E$19))</f>
        <v>58200</v>
      </c>
      <c r="F44" s="75">
        <f>(SUM($G$14:$N$14)+SUM($C$19:$F$19))</f>
        <v>59400</v>
      </c>
      <c r="G44" s="75">
        <f>(SUM($H$14:$N$14)+SUM($C$19:$G$19))</f>
        <v>60600</v>
      </c>
      <c r="H44" s="75">
        <f>(SUM($I$14:$N$14)+SUM($C$19:$H$19))</f>
        <v>61800</v>
      </c>
      <c r="I44" s="75">
        <f>(SUM($J$14:$N$14)+SUM($C$19:$I$19))</f>
        <v>63000</v>
      </c>
      <c r="J44" s="75">
        <f>(SUM($K$14:$N$14)+SUM($C$19:$J$19))</f>
        <v>64200</v>
      </c>
      <c r="K44" s="75">
        <f>(SUM($L$14:$N$14)+SUM($C$19:$K$19))</f>
        <v>65400</v>
      </c>
      <c r="L44" s="75">
        <f>(SUM($M$14:$N$14)+SUM($C$19:$L$19))</f>
        <v>66600</v>
      </c>
      <c r="M44" s="75">
        <f>(SUM($N$14)+SUM($C$19:$M$19))</f>
        <v>67800</v>
      </c>
      <c r="N44" s="75">
        <f>SUM($C$19:$N$19)</f>
        <v>69000</v>
      </c>
      <c r="O44" s="74"/>
      <c r="Q44" s="31"/>
      <c r="V44" s="90"/>
      <c r="W44" s="88"/>
      <c r="X44" s="88"/>
      <c r="Y44" s="88"/>
      <c r="Z44" s="88"/>
      <c r="AA44" s="88"/>
      <c r="AB44" s="88"/>
      <c r="AC44" s="88"/>
      <c r="AD44" s="88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</row>
    <row r="45" spans="1:45" s="72" customFormat="1" x14ac:dyDescent="0.25">
      <c r="A45" s="75" t="s">
        <v>7</v>
      </c>
      <c r="B45" s="75">
        <f>SUM($D$15:$N$15)</f>
        <v>10978</v>
      </c>
      <c r="C45" s="75">
        <f>(SUM($E$15:$N$15)+$C$20)</f>
        <v>14626.000000000002</v>
      </c>
      <c r="D45" s="75">
        <f>(SUM($F$15:$N$15)+SUM($C$20:$D$20))</f>
        <v>15112.000000000002</v>
      </c>
      <c r="E45" s="75">
        <f>(SUM($G$15:$N$15)+SUM($C$20:$E$20))</f>
        <v>15626.000000000002</v>
      </c>
      <c r="F45" s="75">
        <f>(SUM($H$15:$N$15)+SUM($C$20:$F$20))</f>
        <v>16168.000000000002</v>
      </c>
      <c r="G45" s="75">
        <f>(SUM($I$15:$N$15)+SUM($C$20:$G$20))</f>
        <v>16738</v>
      </c>
      <c r="H45" s="75">
        <f>(SUM($J$15:$N$15)+SUM($C$20:$H$20))</f>
        <v>17336</v>
      </c>
      <c r="I45" s="75">
        <f>(SUM($K$15:$N$15)+SUM($C$20:$I$20))</f>
        <v>17962</v>
      </c>
      <c r="J45" s="75">
        <f>(SUM($L$15:$N$15)+SUM($C$20:$J$20))</f>
        <v>18616</v>
      </c>
      <c r="K45" s="75">
        <f>(SUM($M$15:$N$15)+SUM($C$20:$K$20))</f>
        <v>19298.000000000004</v>
      </c>
      <c r="L45" s="75">
        <f>(SUM($N$15)+SUM($C$20:$L$20))</f>
        <v>20008.000000000004</v>
      </c>
      <c r="M45" s="75">
        <f>(SUM($C$20:$M$20))</f>
        <v>20746.000000000004</v>
      </c>
      <c r="N45" s="75"/>
      <c r="O45" s="74"/>
      <c r="Q45" s="31"/>
      <c r="V45" s="90"/>
      <c r="W45" s="88"/>
      <c r="X45" s="88"/>
      <c r="Y45" s="88"/>
      <c r="Z45" s="88"/>
      <c r="AA45" s="88"/>
      <c r="AB45" s="88"/>
      <c r="AC45" s="88"/>
      <c r="AD45" s="88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</row>
    <row r="46" spans="1:45" s="72" customForma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4"/>
      <c r="Q46" s="31"/>
      <c r="V46" s="90"/>
      <c r="W46" s="88"/>
      <c r="X46" s="88"/>
      <c r="Y46" s="88"/>
      <c r="Z46" s="88"/>
      <c r="AA46" s="88"/>
      <c r="AB46" s="88"/>
      <c r="AC46" s="88"/>
      <c r="AD46" s="88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</row>
    <row r="47" spans="1:45" s="72" customFormat="1" x14ac:dyDescent="0.25">
      <c r="A47" s="75" t="s">
        <v>24</v>
      </c>
      <c r="B47" s="75">
        <f>B44/B41</f>
        <v>4550</v>
      </c>
      <c r="C47" s="75">
        <f t="shared" ref="C47:M47" si="3">C44/C41</f>
        <v>4650</v>
      </c>
      <c r="D47" s="75">
        <f t="shared" si="3"/>
        <v>4750</v>
      </c>
      <c r="E47" s="75">
        <f t="shared" si="3"/>
        <v>4850</v>
      </c>
      <c r="F47" s="75">
        <f t="shared" si="3"/>
        <v>4950</v>
      </c>
      <c r="G47" s="75">
        <f t="shared" si="3"/>
        <v>5050</v>
      </c>
      <c r="H47" s="75">
        <f t="shared" si="3"/>
        <v>5150</v>
      </c>
      <c r="I47" s="75">
        <f t="shared" si="3"/>
        <v>5250</v>
      </c>
      <c r="J47" s="75">
        <f t="shared" si="3"/>
        <v>5350</v>
      </c>
      <c r="K47" s="75">
        <f t="shared" si="3"/>
        <v>5450</v>
      </c>
      <c r="L47" s="75">
        <f t="shared" si="3"/>
        <v>5550</v>
      </c>
      <c r="M47" s="75">
        <f t="shared" si="3"/>
        <v>5650</v>
      </c>
      <c r="N47" s="75"/>
      <c r="O47" s="74"/>
      <c r="Q47" s="31"/>
      <c r="V47" s="90"/>
      <c r="W47" s="88"/>
      <c r="X47" s="88"/>
      <c r="Y47" s="88"/>
      <c r="Z47" s="88"/>
      <c r="AA47" s="88"/>
      <c r="AB47" s="88"/>
      <c r="AC47" s="88"/>
      <c r="AD47" s="88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</row>
    <row r="48" spans="1:45" s="72" customFormat="1" ht="135" x14ac:dyDescent="0.25">
      <c r="A48" s="78" t="s">
        <v>25</v>
      </c>
      <c r="B48" s="79">
        <f>B47*0.28</f>
        <v>1274.0000000000002</v>
      </c>
      <c r="C48" s="79">
        <f t="shared" ref="C48:M48" si="4">C47*0.28</f>
        <v>1302.0000000000002</v>
      </c>
      <c r="D48" s="79">
        <f t="shared" si="4"/>
        <v>1330.0000000000002</v>
      </c>
      <c r="E48" s="79">
        <f t="shared" si="4"/>
        <v>1358.0000000000002</v>
      </c>
      <c r="F48" s="79">
        <f t="shared" si="4"/>
        <v>1386.0000000000002</v>
      </c>
      <c r="G48" s="79">
        <f t="shared" si="4"/>
        <v>1414.0000000000002</v>
      </c>
      <c r="H48" s="79">
        <f t="shared" si="4"/>
        <v>1442.0000000000002</v>
      </c>
      <c r="I48" s="79">
        <f t="shared" si="4"/>
        <v>1470.0000000000002</v>
      </c>
      <c r="J48" s="79">
        <f t="shared" si="4"/>
        <v>1498.0000000000002</v>
      </c>
      <c r="K48" s="79">
        <f t="shared" si="4"/>
        <v>1526.0000000000002</v>
      </c>
      <c r="L48" s="79">
        <f t="shared" si="4"/>
        <v>1554.0000000000002</v>
      </c>
      <c r="M48" s="79">
        <f t="shared" si="4"/>
        <v>1582.0000000000002</v>
      </c>
      <c r="N48" s="80"/>
      <c r="O48" s="74"/>
      <c r="Q48" s="31"/>
      <c r="V48" s="90"/>
      <c r="W48" s="88"/>
      <c r="X48" s="88"/>
      <c r="Y48" s="88"/>
      <c r="Z48" s="88"/>
      <c r="AA48" s="88"/>
      <c r="AB48" s="88"/>
      <c r="AC48" s="88"/>
      <c r="AD48" s="88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</row>
    <row r="49" spans="1:45" s="72" customFormat="1" ht="75" x14ac:dyDescent="0.25">
      <c r="A49" s="78" t="s">
        <v>26</v>
      </c>
      <c r="B49" s="81">
        <f>C19*0.28</f>
        <v>1456.0000000000002</v>
      </c>
      <c r="C49" s="81">
        <f t="shared" ref="C49:M49" si="5">D19*0.28</f>
        <v>1484.0000000000002</v>
      </c>
      <c r="D49" s="81">
        <f t="shared" si="5"/>
        <v>1512.0000000000002</v>
      </c>
      <c r="E49" s="81">
        <f t="shared" si="5"/>
        <v>1540.0000000000002</v>
      </c>
      <c r="F49" s="81">
        <f t="shared" si="5"/>
        <v>1568.0000000000002</v>
      </c>
      <c r="G49" s="81">
        <f t="shared" si="5"/>
        <v>1596.0000000000002</v>
      </c>
      <c r="H49" s="81">
        <f t="shared" si="5"/>
        <v>1624.0000000000002</v>
      </c>
      <c r="I49" s="81">
        <f t="shared" si="5"/>
        <v>1652.0000000000002</v>
      </c>
      <c r="J49" s="81">
        <f t="shared" si="5"/>
        <v>1680.0000000000002</v>
      </c>
      <c r="K49" s="81">
        <f t="shared" si="5"/>
        <v>1708.0000000000002</v>
      </c>
      <c r="L49" s="81">
        <f t="shared" si="5"/>
        <v>1736.0000000000002</v>
      </c>
      <c r="M49" s="81">
        <f t="shared" si="5"/>
        <v>1764.0000000000002</v>
      </c>
      <c r="N49" s="80"/>
      <c r="O49" s="74"/>
      <c r="Q49" s="31"/>
      <c r="V49" s="90"/>
      <c r="W49" s="88"/>
      <c r="X49" s="88"/>
      <c r="Y49" s="88"/>
      <c r="Z49" s="88"/>
      <c r="AA49" s="88"/>
      <c r="AB49" s="88"/>
      <c r="AC49" s="88"/>
      <c r="AD49" s="88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</row>
    <row r="50" spans="1:45" s="72" customFormat="1" ht="120" x14ac:dyDescent="0.25">
      <c r="A50" s="78" t="s">
        <v>27</v>
      </c>
      <c r="B50" s="82">
        <f>C44*28%-B45</f>
        <v>4646.0000000000018</v>
      </c>
      <c r="C50" s="82">
        <f t="shared" ref="C50:M50" si="6">D44*28%-C45</f>
        <v>1334</v>
      </c>
      <c r="D50" s="82">
        <f t="shared" si="6"/>
        <v>1184</v>
      </c>
      <c r="E50" s="82">
        <f t="shared" si="6"/>
        <v>1005.9999999999982</v>
      </c>
      <c r="F50" s="82">
        <f t="shared" si="6"/>
        <v>799.99999999999818</v>
      </c>
      <c r="G50" s="82">
        <f t="shared" si="6"/>
        <v>566</v>
      </c>
      <c r="H50" s="82">
        <f t="shared" si="6"/>
        <v>304</v>
      </c>
      <c r="I50" s="82">
        <f t="shared" si="6"/>
        <v>14</v>
      </c>
      <c r="J50" s="82">
        <f t="shared" si="6"/>
        <v>-304</v>
      </c>
      <c r="K50" s="82">
        <f t="shared" si="6"/>
        <v>-650.00000000000364</v>
      </c>
      <c r="L50" s="82">
        <f t="shared" si="6"/>
        <v>-1024.0000000000036</v>
      </c>
      <c r="M50" s="82">
        <f t="shared" si="6"/>
        <v>-1426</v>
      </c>
      <c r="N50" s="80"/>
      <c r="O50" s="74"/>
      <c r="Q50" s="31"/>
      <c r="V50" s="90"/>
      <c r="W50" s="88"/>
      <c r="X50" s="88"/>
      <c r="Y50" s="88"/>
      <c r="Z50" s="88"/>
      <c r="AA50" s="88"/>
      <c r="AB50" s="88"/>
      <c r="AC50" s="88"/>
      <c r="AD50" s="88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</row>
    <row r="51" spans="1:45" s="72" customFormat="1" ht="45" x14ac:dyDescent="0.25">
      <c r="A51" s="74" t="s">
        <v>28</v>
      </c>
      <c r="B51" s="83">
        <f>$D$10</f>
        <v>998</v>
      </c>
      <c r="C51" s="83">
        <f t="shared" ref="C51:M51" si="7">$D$10</f>
        <v>998</v>
      </c>
      <c r="D51" s="83">
        <f t="shared" si="7"/>
        <v>998</v>
      </c>
      <c r="E51" s="83">
        <f t="shared" si="7"/>
        <v>998</v>
      </c>
      <c r="F51" s="83">
        <f t="shared" si="7"/>
        <v>998</v>
      </c>
      <c r="G51" s="83">
        <f t="shared" si="7"/>
        <v>998</v>
      </c>
      <c r="H51" s="83">
        <f t="shared" si="7"/>
        <v>998</v>
      </c>
      <c r="I51" s="83">
        <f t="shared" si="7"/>
        <v>998</v>
      </c>
      <c r="J51" s="83">
        <f t="shared" si="7"/>
        <v>998</v>
      </c>
      <c r="K51" s="83">
        <f t="shared" si="7"/>
        <v>998</v>
      </c>
      <c r="L51" s="83">
        <f t="shared" si="7"/>
        <v>998</v>
      </c>
      <c r="M51" s="83">
        <f t="shared" si="7"/>
        <v>998</v>
      </c>
      <c r="O51" s="74"/>
      <c r="Q51" s="31"/>
      <c r="V51" s="90"/>
      <c r="W51" s="88"/>
      <c r="X51" s="88"/>
      <c r="Y51" s="88"/>
      <c r="Z51" s="88"/>
      <c r="AA51" s="88"/>
      <c r="AB51" s="88"/>
      <c r="AC51" s="88"/>
      <c r="AD51" s="88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1:45" s="72" customFormat="1" x14ac:dyDescent="0.25">
      <c r="A52" s="74"/>
      <c r="B52" s="82">
        <f>LARGE(B48:B51,1)</f>
        <v>4646.0000000000018</v>
      </c>
      <c r="C52" s="82">
        <f t="shared" ref="C52:M52" si="8">LARGE(C48:C51,1)</f>
        <v>1484.0000000000002</v>
      </c>
      <c r="D52" s="82">
        <f t="shared" si="8"/>
        <v>1512.0000000000002</v>
      </c>
      <c r="E52" s="82">
        <f t="shared" si="8"/>
        <v>1540.0000000000002</v>
      </c>
      <c r="F52" s="82">
        <f t="shared" si="8"/>
        <v>1568.0000000000002</v>
      </c>
      <c r="G52" s="82">
        <f t="shared" si="8"/>
        <v>1596.0000000000002</v>
      </c>
      <c r="H52" s="82">
        <f t="shared" si="8"/>
        <v>1624.0000000000002</v>
      </c>
      <c r="I52" s="82">
        <f t="shared" si="8"/>
        <v>1652.0000000000002</v>
      </c>
      <c r="J52" s="82">
        <f t="shared" si="8"/>
        <v>1680.0000000000002</v>
      </c>
      <c r="K52" s="82">
        <f t="shared" si="8"/>
        <v>1708.0000000000002</v>
      </c>
      <c r="L52" s="82">
        <f t="shared" si="8"/>
        <v>1736.0000000000002</v>
      </c>
      <c r="M52" s="82">
        <f t="shared" si="8"/>
        <v>1764.0000000000002</v>
      </c>
      <c r="O52" s="74"/>
      <c r="Q52" s="31"/>
      <c r="V52" s="90"/>
      <c r="W52" s="88"/>
      <c r="X52" s="88"/>
      <c r="Y52" s="88"/>
      <c r="Z52" s="88"/>
      <c r="AA52" s="88"/>
      <c r="AB52" s="88"/>
      <c r="AC52" s="88"/>
      <c r="AD52" s="88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</row>
    <row r="53" spans="1:45" s="72" customFormat="1" x14ac:dyDescent="0.25">
      <c r="A53" s="74"/>
      <c r="B53" s="34"/>
      <c r="C53" s="34"/>
      <c r="D53" s="34"/>
      <c r="E53" s="34"/>
      <c r="F53" s="34"/>
      <c r="G53" s="34"/>
      <c r="H53" s="34"/>
      <c r="K53" s="74"/>
      <c r="O53" s="74"/>
      <c r="Q53" s="31"/>
      <c r="V53" s="90"/>
      <c r="W53" s="88"/>
      <c r="X53" s="88"/>
      <c r="Y53" s="88"/>
      <c r="Z53" s="88"/>
      <c r="AA53" s="88"/>
      <c r="AB53" s="88"/>
      <c r="AC53" s="88"/>
      <c r="AD53" s="88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</row>
    <row r="54" spans="1:45" s="72" customFormat="1" x14ac:dyDescent="0.25">
      <c r="A54" s="74"/>
      <c r="B54" s="34"/>
      <c r="C54" s="34"/>
      <c r="D54" s="34"/>
      <c r="E54" s="34"/>
      <c r="F54" s="34"/>
      <c r="G54" s="34"/>
      <c r="H54" s="34"/>
      <c r="K54" s="74"/>
      <c r="O54" s="74"/>
      <c r="Q54" s="31"/>
      <c r="V54" s="90"/>
      <c r="W54" s="88"/>
      <c r="X54" s="88"/>
      <c r="Y54" s="88"/>
      <c r="Z54" s="88"/>
      <c r="AA54" s="88"/>
      <c r="AB54" s="88"/>
      <c r="AC54" s="88"/>
      <c r="AD54" s="88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</row>
    <row r="55" spans="1:45" s="72" customFormat="1" x14ac:dyDescent="0.25">
      <c r="A55" s="74"/>
      <c r="B55" s="34"/>
      <c r="C55" s="34"/>
      <c r="D55" s="84" t="s">
        <v>23</v>
      </c>
      <c r="E55" s="84"/>
      <c r="F55" s="84"/>
      <c r="G55" s="84"/>
      <c r="H55" s="34"/>
      <c r="K55" s="74"/>
      <c r="O55" s="74"/>
      <c r="Q55" s="31"/>
      <c r="V55" s="90"/>
      <c r="W55" s="88"/>
      <c r="X55" s="88"/>
      <c r="Y55" s="88"/>
      <c r="Z55" s="88"/>
      <c r="AA55" s="88"/>
      <c r="AB55" s="88"/>
      <c r="AC55" s="88"/>
      <c r="AD55" s="88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</row>
    <row r="56" spans="1:45" s="72" customFormat="1" x14ac:dyDescent="0.25">
      <c r="A56" s="74"/>
      <c r="B56" s="34"/>
      <c r="C56" s="34"/>
      <c r="D56" s="34"/>
      <c r="E56" s="34"/>
      <c r="F56" s="34"/>
      <c r="G56" s="34"/>
      <c r="H56" s="34"/>
      <c r="I56" s="85" t="s">
        <v>22</v>
      </c>
      <c r="J56" s="85"/>
      <c r="O56" s="74"/>
      <c r="Q56" s="31"/>
      <c r="V56" s="90"/>
      <c r="W56" s="88"/>
      <c r="X56" s="88"/>
      <c r="Y56" s="88"/>
      <c r="Z56" s="88"/>
      <c r="AA56" s="88"/>
      <c r="AB56" s="88"/>
      <c r="AC56" s="88"/>
      <c r="AD56" s="88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</row>
    <row r="57" spans="1:45" s="72" customFormat="1" x14ac:dyDescent="0.25">
      <c r="A57" s="74"/>
      <c r="B57" s="34"/>
      <c r="C57" s="34"/>
      <c r="D57" s="34"/>
      <c r="E57" s="34"/>
      <c r="F57" s="34"/>
      <c r="G57" s="34"/>
      <c r="H57" s="34"/>
      <c r="I57" s="72">
        <f ca="1">I58-1</f>
        <v>2018</v>
      </c>
      <c r="O57" s="74"/>
      <c r="Q57" s="31"/>
      <c r="V57" s="90"/>
      <c r="W57" s="88"/>
      <c r="X57" s="88"/>
      <c r="Y57" s="88"/>
      <c r="Z57" s="88"/>
      <c r="AA57" s="88"/>
      <c r="AB57" s="88"/>
      <c r="AC57" s="88"/>
      <c r="AD57" s="88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5" s="72" customFormat="1" x14ac:dyDescent="0.25">
      <c r="A58" s="74"/>
      <c r="B58" s="34"/>
      <c r="C58" s="34"/>
      <c r="D58" s="86" t="s">
        <v>10</v>
      </c>
      <c r="E58" s="87">
        <f>C27</f>
        <v>5200</v>
      </c>
      <c r="F58" s="86" t="s">
        <v>11</v>
      </c>
      <c r="G58" s="88">
        <f>C28</f>
        <v>0</v>
      </c>
      <c r="H58" s="34"/>
      <c r="I58" s="72">
        <f ca="1">YEAR(TODAY())</f>
        <v>2019</v>
      </c>
      <c r="O58" s="74"/>
      <c r="Q58" s="31"/>
      <c r="V58" s="90"/>
      <c r="W58" s="88"/>
      <c r="X58" s="88"/>
      <c r="Y58" s="88"/>
      <c r="Z58" s="88"/>
      <c r="AA58" s="88"/>
      <c r="AB58" s="88"/>
      <c r="AC58" s="88"/>
      <c r="AD58" s="88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</row>
    <row r="59" spans="1:45" s="72" customFormat="1" x14ac:dyDescent="0.25">
      <c r="A59" s="74"/>
      <c r="B59" s="34"/>
      <c r="C59" s="34"/>
      <c r="D59" s="86" t="s">
        <v>33</v>
      </c>
      <c r="E59" s="87">
        <f>IF(11%*E58&lt;642.34,11%*E58,642.34)</f>
        <v>572</v>
      </c>
      <c r="F59" s="86" t="s">
        <v>12</v>
      </c>
      <c r="G59" s="87">
        <f>189.59*G58</f>
        <v>0</v>
      </c>
      <c r="H59" s="34"/>
      <c r="O59" s="74"/>
      <c r="Q59" s="31"/>
      <c r="V59" s="90"/>
      <c r="W59" s="88"/>
      <c r="X59" s="88"/>
      <c r="Y59" s="88"/>
      <c r="Z59" s="88"/>
      <c r="AA59" s="88"/>
      <c r="AB59" s="88"/>
      <c r="AC59" s="88"/>
      <c r="AD59" s="88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s="72" customFormat="1" x14ac:dyDescent="0.25">
      <c r="A60" s="74"/>
      <c r="B60" s="34"/>
      <c r="C60" s="34"/>
      <c r="D60" s="86" t="s">
        <v>32</v>
      </c>
      <c r="E60" s="87">
        <f>IF(IF(G60&lt;=1903.98,"ISENTO",IF(G60&lt;=2826.65,G60*7.5%-142.8,IF(G60&lt;=3751.05,G60*15%-354.8,IF(G60&lt;=4664.68,G60*22.5%-636.13,G60*27.5%-869.36))))&gt;10,IF(G60&lt;=1903.98,"ISENTO",IF(G60&lt;=2826.65,G60*7.5%-142.8,IF(G60&lt;=3751.05,G60*15%-354.8,IF(G60&lt;=4664.68,G60*22.5%-636.13,G60*27.5%-869.36)))),"ISENTO")</f>
        <v>405.16999999999996</v>
      </c>
      <c r="F60" s="86" t="s">
        <v>13</v>
      </c>
      <c r="G60" s="87">
        <f>E58-G59-C29</f>
        <v>4628</v>
      </c>
      <c r="H60" s="34"/>
      <c r="K60" s="74"/>
      <c r="O60" s="74"/>
      <c r="Q60" s="31"/>
      <c r="V60" s="90"/>
      <c r="W60" s="88"/>
      <c r="X60" s="88"/>
      <c r="Y60" s="88"/>
      <c r="Z60" s="88"/>
      <c r="AA60" s="88"/>
      <c r="AB60" s="88"/>
      <c r="AC60" s="88"/>
      <c r="AD60" s="88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 s="72" customFormat="1" x14ac:dyDescent="0.25">
      <c r="A61" s="74"/>
      <c r="B61" s="34"/>
      <c r="C61" s="34"/>
      <c r="D61" s="86" t="s">
        <v>14</v>
      </c>
      <c r="E61" s="87">
        <f>SUM(E59:E60)</f>
        <v>977.17</v>
      </c>
      <c r="F61" s="88"/>
      <c r="G61" s="88"/>
      <c r="H61" s="34"/>
      <c r="K61" s="74"/>
      <c r="O61" s="74"/>
      <c r="Q61" s="31"/>
      <c r="V61" s="90"/>
      <c r="W61" s="88"/>
      <c r="X61" s="88"/>
      <c r="Y61" s="88"/>
      <c r="Z61" s="88"/>
      <c r="AA61" s="88"/>
      <c r="AB61" s="88"/>
      <c r="AC61" s="88"/>
      <c r="AD61" s="88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</row>
    <row r="62" spans="1:45" s="72" customFormat="1" x14ac:dyDescent="0.25">
      <c r="A62" s="74"/>
      <c r="B62" s="34"/>
      <c r="C62" s="34"/>
      <c r="D62" s="86" t="s">
        <v>15</v>
      </c>
      <c r="E62" s="89">
        <f>IF(G60&lt;=1903.98,"ISENTO",IF(G60&lt;=2826.65,7.5%,IF(G60&lt;=3751.05,15%,IF(G60&lt;=4664.68,22.5%,27.5%))))</f>
        <v>0.22500000000000001</v>
      </c>
      <c r="F62" s="88"/>
      <c r="G62" s="88"/>
      <c r="H62" s="34"/>
      <c r="K62" s="74"/>
      <c r="O62" s="74"/>
      <c r="Q62" s="31"/>
      <c r="V62" s="90"/>
      <c r="W62" s="88"/>
      <c r="X62" s="88"/>
      <c r="Y62" s="88"/>
      <c r="Z62" s="88"/>
      <c r="AA62" s="88"/>
      <c r="AB62" s="88"/>
      <c r="AC62" s="88"/>
      <c r="AD62" s="88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</row>
    <row r="63" spans="1:45" s="72" customFormat="1" x14ac:dyDescent="0.25">
      <c r="A63" s="74"/>
      <c r="B63" s="34"/>
      <c r="C63" s="34"/>
      <c r="D63" s="34"/>
      <c r="E63" s="34"/>
      <c r="F63" s="34"/>
      <c r="G63" s="34"/>
      <c r="H63" s="34"/>
      <c r="K63" s="74"/>
      <c r="O63" s="74"/>
      <c r="Q63" s="31"/>
      <c r="V63" s="90"/>
      <c r="W63" s="88"/>
      <c r="X63" s="88"/>
      <c r="Y63" s="88"/>
      <c r="Z63" s="88"/>
      <c r="AA63" s="88"/>
      <c r="AB63" s="88"/>
      <c r="AC63" s="88"/>
      <c r="AD63" s="88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1:45" s="72" customFormat="1" x14ac:dyDescent="0.25">
      <c r="A64" s="74"/>
      <c r="K64" s="74"/>
      <c r="O64" s="74"/>
      <c r="Q64" s="31"/>
      <c r="V64" s="90"/>
      <c r="W64" s="88"/>
      <c r="X64" s="88"/>
      <c r="Y64" s="88"/>
      <c r="Z64" s="88"/>
      <c r="AA64" s="88"/>
      <c r="AB64" s="88"/>
      <c r="AC64" s="88"/>
      <c r="AD64" s="88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1:56" s="72" customFormat="1" x14ac:dyDescent="0.25">
      <c r="A65" s="74"/>
      <c r="K65" s="74"/>
      <c r="O65" s="74"/>
      <c r="Q65" s="31"/>
      <c r="V65" s="90"/>
      <c r="W65" s="88"/>
      <c r="X65" s="88"/>
      <c r="Y65" s="88"/>
      <c r="Z65" s="88"/>
      <c r="AA65" s="88"/>
      <c r="AB65" s="88"/>
      <c r="AC65" s="88"/>
      <c r="AD65" s="88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1:56" s="72" customFormat="1" x14ac:dyDescent="0.25">
      <c r="A66" s="74"/>
      <c r="K66" s="74"/>
      <c r="O66" s="74"/>
      <c r="Q66" s="31"/>
      <c r="V66" s="90"/>
      <c r="W66" s="88"/>
      <c r="X66" s="88"/>
      <c r="Y66" s="88"/>
      <c r="Z66" s="88"/>
      <c r="AA66" s="88"/>
      <c r="AB66" s="88"/>
      <c r="AC66" s="88"/>
      <c r="AD66" s="88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</row>
    <row r="67" spans="1:56" s="72" customFormat="1" x14ac:dyDescent="0.25">
      <c r="A67" s="74"/>
      <c r="K67" s="74"/>
      <c r="O67" s="74"/>
      <c r="Q67" s="31"/>
      <c r="V67" s="90"/>
      <c r="W67" s="88"/>
      <c r="X67" s="88"/>
      <c r="Y67" s="88"/>
      <c r="Z67" s="88"/>
      <c r="AA67" s="88"/>
      <c r="AB67" s="88"/>
      <c r="AC67" s="88"/>
      <c r="AD67" s="88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1:56" s="72" customFormat="1" x14ac:dyDescent="0.25">
      <c r="A68" s="74"/>
      <c r="K68" s="74"/>
      <c r="O68" s="74"/>
      <c r="Q68" s="31"/>
      <c r="V68" s="90"/>
      <c r="W68" s="88"/>
      <c r="X68" s="88"/>
      <c r="Y68" s="88"/>
      <c r="Z68" s="88"/>
      <c r="AA68" s="88"/>
      <c r="AB68" s="88"/>
      <c r="AC68" s="88"/>
      <c r="AD68" s="88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1:56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5"/>
      <c r="L69" s="16"/>
      <c r="M69" s="16"/>
      <c r="N69" s="16"/>
      <c r="O69" s="15"/>
      <c r="P69" s="16"/>
      <c r="Q69" s="4"/>
      <c r="R69" s="16"/>
      <c r="S69" s="16"/>
      <c r="T69" s="16"/>
      <c r="U69" s="16"/>
      <c r="V69" s="30"/>
      <c r="W69" s="29"/>
      <c r="X69" s="29"/>
      <c r="Y69" s="29"/>
      <c r="Z69" s="29"/>
      <c r="AA69" s="29"/>
      <c r="AB69" s="29"/>
      <c r="AC69" s="29"/>
      <c r="AD69" s="29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5"/>
      <c r="L70" s="16"/>
      <c r="M70" s="16"/>
      <c r="N70" s="16"/>
      <c r="O70" s="15"/>
      <c r="P70" s="16"/>
      <c r="Q70" s="4"/>
      <c r="R70" s="16"/>
      <c r="S70" s="16"/>
      <c r="T70" s="16"/>
      <c r="U70" s="16"/>
      <c r="V70" s="30"/>
      <c r="W70" s="29"/>
      <c r="X70" s="29"/>
      <c r="Y70" s="29"/>
      <c r="Z70" s="29"/>
      <c r="AA70" s="29"/>
      <c r="AB70" s="29"/>
      <c r="AC70" s="29"/>
      <c r="AD70" s="29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5"/>
      <c r="L71" s="16"/>
      <c r="M71" s="16"/>
      <c r="N71" s="16"/>
      <c r="O71" s="15"/>
      <c r="P71" s="16"/>
      <c r="Q71" s="4"/>
      <c r="R71" s="16"/>
      <c r="S71" s="16"/>
      <c r="T71" s="16"/>
      <c r="U71" s="16"/>
      <c r="V71" s="30"/>
      <c r="W71" s="29"/>
      <c r="X71" s="29"/>
      <c r="Y71" s="29"/>
      <c r="Z71" s="29"/>
      <c r="AA71" s="29"/>
      <c r="AB71" s="29"/>
      <c r="AC71" s="29"/>
      <c r="AD71" s="29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5"/>
      <c r="L72" s="16"/>
      <c r="M72" s="16"/>
      <c r="N72" s="16"/>
      <c r="O72" s="15"/>
      <c r="P72" s="16"/>
      <c r="Q72" s="4"/>
      <c r="R72" s="16"/>
      <c r="S72" s="16"/>
      <c r="T72" s="16"/>
      <c r="U72" s="16"/>
      <c r="V72" s="30"/>
      <c r="W72" s="29"/>
      <c r="X72" s="29"/>
      <c r="Y72" s="29"/>
      <c r="Z72" s="29"/>
      <c r="AA72" s="29"/>
      <c r="AB72" s="29"/>
      <c r="AC72" s="29"/>
      <c r="AD72" s="29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5"/>
      <c r="L73" s="16"/>
      <c r="M73" s="16"/>
      <c r="N73" s="16"/>
      <c r="O73" s="15"/>
      <c r="P73" s="16"/>
      <c r="Q73" s="4"/>
      <c r="R73" s="16"/>
      <c r="S73" s="16"/>
      <c r="T73" s="16"/>
      <c r="U73" s="16"/>
      <c r="V73" s="30"/>
      <c r="W73" s="29"/>
      <c r="X73" s="29"/>
      <c r="Y73" s="29"/>
      <c r="Z73" s="29"/>
      <c r="AA73" s="29"/>
      <c r="AB73" s="29"/>
      <c r="AC73" s="29"/>
      <c r="AD73" s="29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5"/>
      <c r="L74" s="16"/>
      <c r="M74" s="16"/>
      <c r="N74" s="16"/>
      <c r="O74" s="15"/>
      <c r="P74" s="16"/>
      <c r="Q74" s="4"/>
      <c r="R74" s="16"/>
      <c r="S74" s="16"/>
      <c r="T74" s="16"/>
      <c r="U74" s="16"/>
      <c r="V74" s="30"/>
      <c r="W74" s="29"/>
      <c r="X74" s="29"/>
      <c r="Y74" s="29"/>
      <c r="Z74" s="29"/>
      <c r="AA74" s="29"/>
      <c r="AB74" s="29"/>
      <c r="AC74" s="29"/>
      <c r="AD74" s="29"/>
      <c r="AE74" s="35"/>
      <c r="AF74" s="35"/>
      <c r="AG74" s="35"/>
      <c r="AH74" s="35"/>
      <c r="AI74" s="35"/>
      <c r="AJ74" s="35"/>
      <c r="AK74" s="35"/>
      <c r="AL74" s="35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5"/>
      <c r="L75" s="16"/>
      <c r="M75" s="16"/>
      <c r="N75" s="16"/>
      <c r="O75" s="15"/>
      <c r="P75" s="16"/>
      <c r="Q75" s="4"/>
      <c r="R75" s="16"/>
      <c r="S75" s="16"/>
      <c r="T75" s="16"/>
      <c r="U75" s="16"/>
      <c r="V75" s="30"/>
      <c r="W75" s="29"/>
      <c r="X75" s="29"/>
      <c r="Y75" s="29"/>
      <c r="Z75" s="29"/>
      <c r="AA75" s="29"/>
      <c r="AB75" s="29"/>
      <c r="AC75" s="29"/>
      <c r="AD75" s="29"/>
      <c r="AE75" s="35"/>
      <c r="AF75" s="35"/>
      <c r="AG75" s="35"/>
      <c r="AH75" s="35"/>
      <c r="AI75" s="35"/>
      <c r="AJ75" s="35"/>
      <c r="AK75" s="35"/>
      <c r="AL75" s="35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x14ac:dyDescent="0.2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5"/>
      <c r="L76" s="16"/>
      <c r="M76" s="16"/>
      <c r="N76" s="16"/>
      <c r="O76" s="15"/>
      <c r="P76" s="16"/>
      <c r="Q76" s="4"/>
      <c r="R76" s="16"/>
      <c r="S76" s="16"/>
      <c r="T76" s="16"/>
      <c r="U76" s="16"/>
      <c r="V76" s="30"/>
      <c r="W76" s="29"/>
      <c r="X76" s="29"/>
      <c r="Y76" s="29"/>
      <c r="Z76" s="29"/>
      <c r="AA76" s="29"/>
      <c r="AB76" s="29"/>
      <c r="AC76" s="29"/>
      <c r="AD76" s="29"/>
      <c r="AE76" s="35"/>
      <c r="AF76" s="35"/>
      <c r="AG76" s="35"/>
      <c r="AH76" s="35"/>
      <c r="AI76" s="35"/>
      <c r="AJ76" s="35"/>
      <c r="AK76" s="35"/>
      <c r="AL76" s="35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  <row r="77" spans="1:56" x14ac:dyDescent="0.2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5"/>
      <c r="L77" s="16"/>
      <c r="M77" s="16"/>
      <c r="N77" s="16"/>
      <c r="O77" s="15"/>
      <c r="P77" s="16"/>
      <c r="Q77" s="4"/>
      <c r="R77" s="16"/>
      <c r="S77" s="16"/>
      <c r="T77" s="16"/>
      <c r="U77" s="16"/>
      <c r="V77" s="30"/>
      <c r="W77" s="29"/>
      <c r="X77" s="29"/>
      <c r="Y77" s="29"/>
      <c r="Z77" s="29"/>
      <c r="AA77" s="29"/>
      <c r="AB77" s="29"/>
      <c r="AC77" s="29"/>
      <c r="AD77" s="29"/>
      <c r="AE77" s="35"/>
      <c r="AF77" s="35"/>
      <c r="AG77" s="35"/>
      <c r="AH77" s="35"/>
      <c r="AI77" s="35"/>
      <c r="AJ77" s="35"/>
      <c r="AK77" s="35"/>
      <c r="AL77" s="35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</row>
    <row r="78" spans="1:56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5"/>
      <c r="L78" s="16"/>
      <c r="M78" s="16"/>
      <c r="N78" s="16"/>
      <c r="O78" s="15"/>
      <c r="P78" s="16"/>
      <c r="Q78" s="4"/>
      <c r="R78" s="16"/>
      <c r="S78" s="16"/>
      <c r="T78" s="16"/>
      <c r="U78" s="16"/>
      <c r="V78" s="30"/>
      <c r="W78" s="29"/>
      <c r="X78" s="29"/>
      <c r="Y78" s="29"/>
      <c r="Z78" s="29"/>
      <c r="AA78" s="29"/>
      <c r="AB78" s="29"/>
      <c r="AC78" s="29"/>
      <c r="AD78" s="29"/>
      <c r="AE78" s="35"/>
      <c r="AF78" s="35"/>
      <c r="AG78" s="35"/>
      <c r="AH78" s="35"/>
      <c r="AI78" s="35"/>
      <c r="AJ78" s="35"/>
      <c r="AK78" s="35"/>
      <c r="AL78" s="35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</row>
    <row r="79" spans="1:56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5"/>
      <c r="L79" s="16"/>
      <c r="M79" s="16"/>
      <c r="N79" s="16"/>
      <c r="O79" s="15"/>
      <c r="P79" s="16"/>
      <c r="Q79" s="4"/>
      <c r="R79" s="16"/>
      <c r="S79" s="16"/>
      <c r="T79" s="16"/>
      <c r="U79" s="16"/>
      <c r="V79" s="30"/>
      <c r="W79" s="29"/>
      <c r="X79" s="29"/>
      <c r="Y79" s="29"/>
      <c r="Z79" s="29"/>
      <c r="AA79" s="29"/>
      <c r="AB79" s="29"/>
      <c r="AC79" s="29"/>
      <c r="AD79" s="29"/>
      <c r="AE79" s="35"/>
      <c r="AF79" s="35"/>
      <c r="AG79" s="35"/>
      <c r="AH79" s="35"/>
      <c r="AI79" s="35"/>
      <c r="AJ79" s="35"/>
      <c r="AK79" s="35"/>
      <c r="AL79" s="35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</row>
    <row r="80" spans="1:56" x14ac:dyDescent="0.2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5"/>
      <c r="L80" s="16"/>
      <c r="M80" s="16"/>
      <c r="N80" s="16"/>
      <c r="O80" s="15"/>
      <c r="P80" s="16"/>
      <c r="Q80" s="4"/>
      <c r="R80" s="16"/>
      <c r="S80" s="16"/>
      <c r="T80" s="16"/>
      <c r="U80" s="16"/>
      <c r="V80" s="30"/>
      <c r="W80" s="29"/>
      <c r="X80" s="29"/>
      <c r="Y80" s="29"/>
      <c r="Z80" s="29"/>
      <c r="AA80" s="29"/>
      <c r="AB80" s="29"/>
      <c r="AC80" s="29"/>
      <c r="AD80" s="29"/>
      <c r="AE80" s="35"/>
      <c r="AF80" s="35"/>
      <c r="AG80" s="35"/>
      <c r="AH80" s="35"/>
      <c r="AI80" s="35"/>
      <c r="AJ80" s="35"/>
      <c r="AK80" s="35"/>
      <c r="AL80" s="35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</row>
    <row r="81" spans="1:56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5"/>
      <c r="L81" s="16"/>
      <c r="M81" s="16"/>
      <c r="N81" s="16"/>
      <c r="O81" s="15"/>
      <c r="P81" s="16"/>
      <c r="Q81" s="4"/>
      <c r="R81" s="16"/>
      <c r="S81" s="16"/>
      <c r="T81" s="16"/>
      <c r="U81" s="16"/>
      <c r="V81" s="30"/>
      <c r="W81" s="29"/>
      <c r="X81" s="29"/>
      <c r="Y81" s="29"/>
      <c r="Z81" s="29"/>
      <c r="AA81" s="29"/>
      <c r="AB81" s="29"/>
      <c r="AC81" s="29"/>
      <c r="AD81" s="29"/>
      <c r="AE81" s="35"/>
      <c r="AF81" s="35"/>
      <c r="AG81" s="35"/>
      <c r="AH81" s="35"/>
      <c r="AI81" s="35"/>
      <c r="AJ81" s="35"/>
      <c r="AK81" s="35"/>
      <c r="AL81" s="35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</row>
    <row r="82" spans="1:56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5"/>
      <c r="L82" s="16"/>
      <c r="M82" s="16"/>
      <c r="N82" s="16"/>
      <c r="O82" s="15"/>
      <c r="P82" s="16"/>
      <c r="Q82" s="4"/>
      <c r="R82" s="16"/>
      <c r="S82" s="16"/>
      <c r="T82" s="16"/>
      <c r="U82" s="16"/>
      <c r="V82" s="30"/>
      <c r="W82" s="29"/>
      <c r="X82" s="29"/>
      <c r="Y82" s="29"/>
      <c r="Z82" s="29"/>
      <c r="AA82" s="29"/>
      <c r="AB82" s="29"/>
      <c r="AC82" s="29"/>
      <c r="AD82" s="29"/>
      <c r="AE82" s="35"/>
      <c r="AF82" s="35"/>
      <c r="AG82" s="35"/>
      <c r="AH82" s="35"/>
      <c r="AI82" s="35"/>
      <c r="AJ82" s="35"/>
      <c r="AK82" s="35"/>
      <c r="AL82" s="35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</row>
    <row r="83" spans="1:56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5"/>
      <c r="L83" s="16"/>
      <c r="M83" s="16"/>
      <c r="N83" s="16"/>
      <c r="O83" s="15"/>
      <c r="P83" s="16"/>
      <c r="Q83" s="4"/>
      <c r="R83" s="16"/>
      <c r="S83" s="16"/>
      <c r="T83" s="16"/>
      <c r="U83" s="16"/>
      <c r="V83" s="30"/>
      <c r="W83" s="29"/>
      <c r="X83" s="29"/>
      <c r="Y83" s="29"/>
      <c r="Z83" s="29"/>
      <c r="AA83" s="29"/>
      <c r="AB83" s="29"/>
      <c r="AC83" s="29"/>
      <c r="AD83" s="29"/>
      <c r="AE83" s="35"/>
      <c r="AF83" s="35"/>
      <c r="AG83" s="35"/>
      <c r="AH83" s="35"/>
      <c r="AI83" s="35"/>
      <c r="AJ83" s="35"/>
      <c r="AK83" s="35"/>
      <c r="AL83" s="35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</row>
    <row r="84" spans="1:56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5"/>
      <c r="L84" s="16"/>
      <c r="M84" s="16"/>
      <c r="N84" s="16"/>
      <c r="O84" s="15"/>
      <c r="P84" s="16"/>
      <c r="Q84" s="4"/>
      <c r="R84" s="16"/>
      <c r="S84" s="16"/>
      <c r="T84" s="16"/>
      <c r="U84" s="16"/>
      <c r="V84" s="30"/>
      <c r="W84" s="29"/>
      <c r="X84" s="35"/>
      <c r="Y84" s="35"/>
      <c r="Z84" s="35"/>
      <c r="AA84" s="35"/>
      <c r="AB84" s="29"/>
      <c r="AC84" s="29"/>
      <c r="AD84" s="29"/>
      <c r="AE84" s="35"/>
      <c r="AF84" s="35"/>
      <c r="AG84" s="35"/>
      <c r="AH84" s="35"/>
      <c r="AI84" s="35"/>
      <c r="AJ84" s="35"/>
      <c r="AK84" s="35"/>
      <c r="AL84" s="35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</row>
    <row r="85" spans="1:56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5"/>
      <c r="L85" s="16"/>
      <c r="M85" s="16"/>
      <c r="N85" s="16"/>
      <c r="O85" s="15"/>
      <c r="P85" s="16"/>
      <c r="Q85" s="4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86" spans="1:56" x14ac:dyDescent="0.25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5"/>
      <c r="L86" s="16"/>
      <c r="M86" s="16"/>
      <c r="N86" s="16"/>
      <c r="O86" s="15"/>
      <c r="P86" s="16"/>
      <c r="Q86" s="4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</row>
    <row r="87" spans="1:56" x14ac:dyDescent="0.25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5"/>
      <c r="L87" s="16"/>
      <c r="M87" s="16"/>
      <c r="N87" s="16"/>
      <c r="O87" s="15"/>
      <c r="P87" s="16"/>
      <c r="Q87" s="4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</row>
    <row r="88" spans="1:56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5"/>
      <c r="L88" s="16"/>
      <c r="M88" s="16"/>
      <c r="N88" s="16"/>
      <c r="O88" s="15"/>
      <c r="P88" s="16"/>
      <c r="Q88" s="4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</row>
    <row r="89" spans="1:56" x14ac:dyDescent="0.25">
      <c r="A89" s="19"/>
      <c r="B89" s="20"/>
      <c r="C89" s="16"/>
      <c r="D89" s="16"/>
      <c r="E89" s="16"/>
      <c r="F89" s="16"/>
      <c r="G89" s="16"/>
      <c r="H89" s="16"/>
      <c r="I89" s="16"/>
      <c r="J89" s="16"/>
      <c r="K89" s="15"/>
      <c r="L89" s="16"/>
      <c r="M89" s="16"/>
      <c r="N89" s="16"/>
      <c r="O89" s="15"/>
      <c r="P89" s="16"/>
      <c r="Q89" s="4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</row>
    <row r="90" spans="1:56" x14ac:dyDescent="0.25">
      <c r="A90" s="21" t="s">
        <v>0</v>
      </c>
      <c r="B90" s="22">
        <f>(SUM(C14:N14)*28%)/B41</f>
        <v>1274.0000000000002</v>
      </c>
      <c r="C90" s="36"/>
      <c r="D90" s="36"/>
      <c r="E90" s="36"/>
      <c r="F90" s="36"/>
      <c r="G90" s="36"/>
      <c r="H90" s="36"/>
      <c r="I90" s="36"/>
      <c r="J90" s="36"/>
      <c r="K90" s="1"/>
      <c r="L90" s="36"/>
      <c r="M90" s="36"/>
      <c r="N90" s="36"/>
      <c r="O90" s="1"/>
      <c r="P90" s="36"/>
      <c r="Q90" s="2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</row>
    <row r="91" spans="1:56" x14ac:dyDescent="0.25">
      <c r="A91" s="19"/>
      <c r="B91" s="20"/>
      <c r="C91" s="36"/>
      <c r="D91" s="36"/>
      <c r="E91" s="36"/>
      <c r="F91" s="36"/>
      <c r="G91" s="36"/>
      <c r="H91" s="36"/>
      <c r="I91" s="36"/>
      <c r="J91" s="36"/>
      <c r="K91" s="1"/>
      <c r="L91" s="36"/>
      <c r="M91" s="36"/>
      <c r="N91" s="36"/>
      <c r="O91" s="1"/>
      <c r="P91" s="36"/>
      <c r="Q91" s="2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</row>
    <row r="92" spans="1:56" x14ac:dyDescent="0.25">
      <c r="A92" s="1"/>
      <c r="B92" s="36"/>
      <c r="C92" s="36"/>
      <c r="D92" s="36"/>
      <c r="E92" s="36"/>
      <c r="F92" s="36"/>
      <c r="G92" s="36"/>
      <c r="H92" s="36"/>
      <c r="I92" s="36"/>
      <c r="J92" s="36"/>
      <c r="K92" s="1"/>
      <c r="L92" s="36"/>
      <c r="M92" s="36"/>
      <c r="N92" s="36"/>
      <c r="O92" s="1"/>
      <c r="P92" s="36"/>
      <c r="Q92" s="2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</row>
    <row r="93" spans="1:5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36"/>
      <c r="Q93" s="2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</row>
    <row r="94" spans="1:5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3"/>
      <c r="P94" s="36"/>
      <c r="Q94" s="2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</row>
    <row r="95" spans="1:5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3"/>
      <c r="P95" s="36"/>
      <c r="Q95" s="2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</row>
    <row r="96" spans="1:5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3"/>
      <c r="P96" s="36"/>
      <c r="Q96" s="2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</row>
    <row r="97" spans="1:5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3"/>
      <c r="P97" s="36"/>
      <c r="Q97" s="2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</row>
    <row r="98" spans="1:56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3"/>
      <c r="P98" s="36"/>
      <c r="Q98" s="2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  <row r="99" spans="1:56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3"/>
      <c r="P99" s="36"/>
      <c r="Q99" s="2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</row>
    <row r="100" spans="1:56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3"/>
      <c r="P100" s="36"/>
      <c r="Q100" s="2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</row>
    <row r="101" spans="1:56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3"/>
      <c r="P101" s="36"/>
      <c r="Q101" s="2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</row>
    <row r="102" spans="1:56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3"/>
      <c r="P102" s="36"/>
      <c r="Q102" s="2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1:56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3"/>
      <c r="P103" s="36"/>
      <c r="Q103" s="2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1:56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3"/>
      <c r="P104" s="36"/>
      <c r="Q104" s="2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</row>
    <row r="105" spans="1:56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3"/>
      <c r="P105" s="36"/>
      <c r="Q105" s="2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</row>
    <row r="106" spans="1:56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3"/>
      <c r="P106" s="36"/>
      <c r="Q106" s="2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</row>
    <row r="107" spans="1:56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3"/>
      <c r="P107" s="36"/>
      <c r="Q107" s="2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</row>
    <row r="108" spans="1:56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"/>
      <c r="P108" s="36"/>
      <c r="Q108" s="2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"/>
      <c r="P109" s="36"/>
      <c r="Q109" s="2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"/>
      <c r="P110" s="36"/>
      <c r="Q110" s="2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5"/>
      <c r="P111" s="16"/>
      <c r="Q111" s="4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5"/>
      <c r="P112" s="16"/>
      <c r="Q112" s="4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5"/>
      <c r="P113" s="16"/>
      <c r="Q113" s="4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5"/>
      <c r="P114" s="16"/>
      <c r="Q114" s="4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5"/>
      <c r="P115" s="16"/>
      <c r="Q115" s="4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5"/>
      <c r="P116" s="16"/>
      <c r="Q116" s="4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5"/>
      <c r="P117" s="16"/>
      <c r="Q117" s="4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x14ac:dyDescent="0.25">
      <c r="O118" s="15"/>
      <c r="P118" s="16"/>
      <c r="Q118" s="4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x14ac:dyDescent="0.25">
      <c r="O119" s="15"/>
      <c r="P119" s="16"/>
      <c r="Q119" s="4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x14ac:dyDescent="0.25">
      <c r="O120" s="15"/>
      <c r="P120" s="16"/>
      <c r="Q120" s="4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x14ac:dyDescent="0.25">
      <c r="O121" s="15"/>
      <c r="P121" s="16"/>
      <c r="Q121" s="4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x14ac:dyDescent="0.25">
      <c r="O122" s="15"/>
      <c r="P122" s="16"/>
      <c r="Q122" s="4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x14ac:dyDescent="0.25">
      <c r="O123" s="15"/>
      <c r="P123" s="16"/>
      <c r="Q123" s="4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x14ac:dyDescent="0.25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5"/>
      <c r="L124" s="16"/>
      <c r="M124" s="16"/>
      <c r="N124" s="16"/>
      <c r="O124" s="15"/>
      <c r="P124" s="16"/>
      <c r="Q124" s="4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x14ac:dyDescent="0.25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5"/>
      <c r="L125" s="16"/>
      <c r="M125" s="16"/>
      <c r="N125" s="16"/>
      <c r="O125" s="15"/>
      <c r="P125" s="16"/>
      <c r="Q125" s="4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x14ac:dyDescent="0.25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5"/>
      <c r="L126" s="16"/>
      <c r="M126" s="16"/>
      <c r="N126" s="16"/>
      <c r="O126" s="15"/>
      <c r="P126" s="16"/>
      <c r="Q126" s="4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x14ac:dyDescent="0.25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5"/>
      <c r="L127" s="16"/>
      <c r="M127" s="16"/>
      <c r="N127" s="16"/>
      <c r="O127" s="15"/>
      <c r="P127" s="16"/>
      <c r="Q127" s="4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x14ac:dyDescent="0.25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5"/>
      <c r="L128" s="16"/>
      <c r="M128" s="16"/>
      <c r="N128" s="16"/>
      <c r="O128" s="15"/>
      <c r="P128" s="16"/>
      <c r="Q128" s="4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  <row r="129" spans="1:56" x14ac:dyDescent="0.25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5"/>
      <c r="L129" s="16"/>
      <c r="M129" s="16"/>
      <c r="N129" s="16"/>
      <c r="O129" s="15"/>
      <c r="P129" s="16"/>
      <c r="Q129" s="4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</row>
    <row r="130" spans="1:56" x14ac:dyDescent="0.25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5"/>
      <c r="L130" s="16"/>
      <c r="M130" s="16"/>
      <c r="N130" s="16"/>
      <c r="O130" s="15"/>
      <c r="P130" s="16"/>
      <c r="Q130" s="4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</row>
    <row r="131" spans="1:56" x14ac:dyDescent="0.25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5"/>
      <c r="L131" s="16"/>
      <c r="M131" s="16"/>
      <c r="N131" s="16"/>
      <c r="O131" s="15"/>
      <c r="P131" s="16"/>
      <c r="Q131" s="4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</row>
    <row r="132" spans="1:56" x14ac:dyDescent="0.25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5"/>
      <c r="L132" s="16"/>
      <c r="M132" s="16"/>
      <c r="N132" s="16"/>
      <c r="O132" s="15"/>
      <c r="P132" s="16"/>
      <c r="Q132" s="4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</row>
    <row r="133" spans="1:56" x14ac:dyDescent="0.25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5"/>
      <c r="L133" s="16"/>
      <c r="M133" s="16"/>
      <c r="N133" s="16"/>
      <c r="O133" s="15"/>
      <c r="P133" s="16"/>
      <c r="Q133" s="4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</row>
    <row r="134" spans="1:56" x14ac:dyDescent="0.25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5"/>
      <c r="L134" s="16"/>
      <c r="M134" s="16"/>
      <c r="N134" s="16"/>
      <c r="O134" s="15"/>
      <c r="P134" s="16"/>
      <c r="Q134" s="4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</row>
    <row r="135" spans="1:56" x14ac:dyDescent="0.25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5"/>
      <c r="L135" s="16"/>
      <c r="M135" s="16"/>
      <c r="N135" s="16"/>
      <c r="O135" s="15"/>
      <c r="P135" s="16"/>
      <c r="Q135" s="4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</row>
    <row r="136" spans="1:56" x14ac:dyDescent="0.25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5"/>
      <c r="L136" s="16"/>
      <c r="M136" s="16"/>
      <c r="N136" s="16"/>
      <c r="O136" s="15"/>
      <c r="P136" s="16"/>
      <c r="Q136" s="4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</row>
    <row r="137" spans="1:56" x14ac:dyDescent="0.25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5"/>
      <c r="L137" s="16"/>
      <c r="M137" s="16"/>
      <c r="N137" s="16"/>
      <c r="O137" s="15"/>
      <c r="P137" s="16"/>
      <c r="Q137" s="4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</row>
    <row r="138" spans="1:56" x14ac:dyDescent="0.25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5"/>
      <c r="L138" s="16"/>
      <c r="M138" s="16"/>
      <c r="N138" s="16"/>
      <c r="O138" s="15"/>
      <c r="P138" s="16"/>
      <c r="Q138" s="4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</row>
    <row r="139" spans="1:56" x14ac:dyDescent="0.25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5"/>
      <c r="L139" s="16"/>
      <c r="M139" s="16"/>
      <c r="N139" s="16"/>
      <c r="O139" s="15"/>
      <c r="P139" s="16"/>
      <c r="Q139" s="4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1:56" x14ac:dyDescent="0.25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5"/>
      <c r="L140" s="16"/>
      <c r="M140" s="16"/>
      <c r="N140" s="16"/>
      <c r="O140" s="15"/>
      <c r="P140" s="16"/>
      <c r="Q140" s="4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1:56" x14ac:dyDescent="0.25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15"/>
      <c r="L141" s="16"/>
      <c r="M141" s="16"/>
      <c r="N141" s="16"/>
      <c r="O141" s="15"/>
      <c r="P141" s="16"/>
      <c r="Q141" s="4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1:56" x14ac:dyDescent="0.25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5"/>
      <c r="L142" s="16"/>
      <c r="M142" s="16"/>
      <c r="N142" s="16"/>
      <c r="O142" s="15"/>
      <c r="P142" s="16"/>
      <c r="Q142" s="4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1:56" x14ac:dyDescent="0.25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15"/>
      <c r="L143" s="16"/>
      <c r="M143" s="16"/>
      <c r="N143" s="16"/>
      <c r="O143" s="15"/>
      <c r="P143" s="16"/>
      <c r="Q143" s="4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</row>
    <row r="144" spans="1:56" x14ac:dyDescent="0.25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5"/>
      <c r="L144" s="16"/>
      <c r="M144" s="16"/>
      <c r="N144" s="16"/>
      <c r="O144" s="15"/>
      <c r="P144" s="16"/>
      <c r="Q144" s="4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1:56" x14ac:dyDescent="0.25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5"/>
      <c r="L145" s="16"/>
      <c r="M145" s="16"/>
      <c r="N145" s="16"/>
      <c r="O145" s="15"/>
      <c r="P145" s="16"/>
      <c r="Q145" s="4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</row>
    <row r="146" spans="1:56" x14ac:dyDescent="0.25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5"/>
      <c r="L146" s="16"/>
      <c r="M146" s="16"/>
      <c r="N146" s="16"/>
      <c r="O146" s="15"/>
      <c r="P146" s="16"/>
      <c r="Q146" s="4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1:56" x14ac:dyDescent="0.25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5"/>
      <c r="L147" s="16"/>
      <c r="M147" s="16"/>
      <c r="N147" s="16"/>
      <c r="O147" s="15"/>
      <c r="P147" s="16"/>
      <c r="Q147" s="4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</row>
    <row r="148" spans="1:56" x14ac:dyDescent="0.25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5"/>
      <c r="L148" s="16"/>
      <c r="M148" s="16"/>
      <c r="N148" s="16"/>
      <c r="O148" s="15"/>
      <c r="P148" s="16"/>
      <c r="Q148" s="4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</row>
    <row r="149" spans="1:56" x14ac:dyDescent="0.25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5"/>
      <c r="L149" s="16"/>
      <c r="M149" s="16"/>
      <c r="N149" s="16"/>
      <c r="O149" s="15"/>
      <c r="P149" s="16"/>
      <c r="Q149" s="4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</row>
    <row r="150" spans="1:56" x14ac:dyDescent="0.25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15"/>
      <c r="L150" s="16"/>
      <c r="M150" s="16"/>
      <c r="N150" s="16"/>
      <c r="O150" s="15"/>
      <c r="P150" s="16"/>
      <c r="Q150" s="4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</row>
    <row r="151" spans="1:56" x14ac:dyDescent="0.25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5"/>
      <c r="L151" s="16"/>
      <c r="M151" s="16"/>
      <c r="N151" s="16"/>
      <c r="O151" s="15"/>
      <c r="P151" s="16"/>
      <c r="Q151" s="4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</row>
    <row r="152" spans="1:56" x14ac:dyDescent="0.25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15"/>
      <c r="L152" s="16"/>
      <c r="M152" s="16"/>
      <c r="N152" s="16"/>
      <c r="O152" s="15"/>
      <c r="P152" s="16"/>
      <c r="Q152" s="4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</row>
    <row r="153" spans="1:56" x14ac:dyDescent="0.25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15"/>
      <c r="L153" s="16"/>
      <c r="M153" s="16"/>
      <c r="N153" s="16"/>
      <c r="O153" s="15"/>
      <c r="P153" s="16"/>
      <c r="Q153" s="4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</row>
    <row r="154" spans="1:56" x14ac:dyDescent="0.25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5"/>
      <c r="L154" s="16"/>
      <c r="M154" s="16"/>
      <c r="N154" s="16"/>
      <c r="O154" s="15"/>
      <c r="P154" s="16"/>
      <c r="Q154" s="4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</row>
    <row r="155" spans="1:56" x14ac:dyDescent="0.25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5"/>
      <c r="L155" s="16"/>
      <c r="M155" s="16"/>
      <c r="N155" s="16"/>
      <c r="O155" s="15"/>
      <c r="P155" s="16"/>
      <c r="Q155" s="4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</row>
    <row r="156" spans="1:56" x14ac:dyDescent="0.25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15"/>
      <c r="L156" s="16"/>
      <c r="M156" s="16"/>
      <c r="N156" s="16"/>
      <c r="O156" s="15"/>
      <c r="P156" s="16"/>
      <c r="Q156" s="4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</row>
    <row r="157" spans="1:56" x14ac:dyDescent="0.25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5"/>
      <c r="L157" s="16"/>
      <c r="M157" s="16"/>
      <c r="N157" s="16"/>
      <c r="O157" s="15"/>
      <c r="P157" s="16"/>
      <c r="Q157" s="4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</row>
    <row r="158" spans="1:56" x14ac:dyDescent="0.25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5"/>
      <c r="L158" s="16"/>
      <c r="M158" s="16"/>
      <c r="N158" s="16"/>
      <c r="O158" s="15"/>
      <c r="P158" s="16"/>
      <c r="Q158" s="4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</row>
    <row r="159" spans="1:56" x14ac:dyDescent="0.25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5"/>
      <c r="L159" s="16"/>
      <c r="M159" s="16"/>
      <c r="N159" s="16"/>
      <c r="O159" s="15"/>
      <c r="P159" s="16"/>
      <c r="Q159" s="4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</row>
    <row r="160" spans="1:56" x14ac:dyDescent="0.25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5"/>
      <c r="L160" s="16"/>
      <c r="M160" s="16"/>
      <c r="N160" s="16"/>
      <c r="O160" s="15"/>
      <c r="P160" s="16"/>
      <c r="Q160" s="4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</row>
    <row r="161" spans="1:56" x14ac:dyDescent="0.25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5"/>
      <c r="L161" s="16"/>
      <c r="M161" s="16"/>
      <c r="N161" s="16"/>
      <c r="O161" s="15"/>
      <c r="P161" s="16"/>
      <c r="Q161" s="4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</row>
    <row r="162" spans="1:56" x14ac:dyDescent="0.25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5"/>
      <c r="L162" s="16"/>
      <c r="M162" s="16"/>
      <c r="N162" s="16"/>
      <c r="O162" s="15"/>
      <c r="P162" s="16"/>
      <c r="Q162" s="4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</row>
    <row r="163" spans="1:56" x14ac:dyDescent="0.25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5"/>
      <c r="L163" s="16"/>
      <c r="M163" s="16"/>
      <c r="N163" s="16"/>
      <c r="O163" s="15"/>
      <c r="P163" s="16"/>
      <c r="Q163" s="4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</row>
    <row r="164" spans="1:56" x14ac:dyDescent="0.25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5"/>
      <c r="L164" s="16"/>
      <c r="M164" s="16"/>
      <c r="N164" s="16"/>
      <c r="O164" s="15"/>
      <c r="P164" s="16"/>
      <c r="Q164" s="4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</row>
    <row r="165" spans="1:56" x14ac:dyDescent="0.25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5"/>
      <c r="L165" s="16"/>
      <c r="M165" s="16"/>
      <c r="N165" s="16"/>
      <c r="O165" s="15"/>
      <c r="P165" s="16"/>
      <c r="Q165" s="4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</row>
    <row r="166" spans="1:56" x14ac:dyDescent="0.25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5"/>
      <c r="L166" s="16"/>
      <c r="M166" s="16"/>
      <c r="N166" s="16"/>
      <c r="O166" s="15"/>
      <c r="P166" s="16"/>
      <c r="Q166" s="4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</row>
    <row r="167" spans="1:56" x14ac:dyDescent="0.25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5"/>
      <c r="L167" s="16"/>
      <c r="M167" s="16"/>
      <c r="N167" s="16"/>
      <c r="O167" s="15"/>
      <c r="P167" s="16"/>
      <c r="Q167" s="4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x14ac:dyDescent="0.25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5"/>
      <c r="L168" s="16"/>
      <c r="M168" s="16"/>
      <c r="N168" s="16"/>
      <c r="O168" s="15"/>
      <c r="P168" s="16"/>
      <c r="Q168" s="4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x14ac:dyDescent="0.25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5"/>
      <c r="L169" s="16"/>
      <c r="M169" s="16"/>
      <c r="N169" s="16"/>
      <c r="O169" s="15"/>
      <c r="P169" s="16"/>
      <c r="Q169" s="4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x14ac:dyDescent="0.25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5"/>
      <c r="L170" s="16"/>
      <c r="M170" s="16"/>
      <c r="N170" s="16"/>
      <c r="O170" s="15"/>
      <c r="P170" s="16"/>
      <c r="Q170" s="4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x14ac:dyDescent="0.25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5"/>
      <c r="L171" s="16"/>
      <c r="M171" s="16"/>
      <c r="N171" s="16"/>
      <c r="O171" s="15"/>
      <c r="P171" s="16"/>
      <c r="Q171" s="4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x14ac:dyDescent="0.25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5"/>
      <c r="L172" s="16"/>
      <c r="M172" s="16"/>
      <c r="N172" s="16"/>
      <c r="O172" s="15"/>
      <c r="P172" s="16"/>
      <c r="Q172" s="4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x14ac:dyDescent="0.25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5"/>
      <c r="L173" s="16"/>
      <c r="M173" s="16"/>
      <c r="N173" s="16"/>
      <c r="O173" s="15"/>
      <c r="P173" s="16"/>
      <c r="Q173" s="4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x14ac:dyDescent="0.25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5"/>
      <c r="L174" s="16"/>
      <c r="M174" s="16"/>
      <c r="N174" s="16"/>
      <c r="O174" s="15"/>
      <c r="P174" s="16"/>
      <c r="Q174" s="4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x14ac:dyDescent="0.25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5"/>
      <c r="L175" s="16"/>
      <c r="M175" s="16"/>
      <c r="N175" s="16"/>
      <c r="O175" s="15"/>
      <c r="P175" s="16"/>
      <c r="Q175" s="4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x14ac:dyDescent="0.25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5"/>
      <c r="L176" s="16"/>
      <c r="M176" s="16"/>
      <c r="N176" s="16"/>
      <c r="O176" s="15"/>
      <c r="P176" s="16"/>
      <c r="Q176" s="4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x14ac:dyDescent="0.25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5"/>
      <c r="L177" s="16"/>
      <c r="M177" s="16"/>
      <c r="N177" s="16"/>
      <c r="O177" s="15"/>
      <c r="P177" s="16"/>
      <c r="Q177" s="4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x14ac:dyDescent="0.25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5"/>
      <c r="L178" s="16"/>
      <c r="M178" s="16"/>
      <c r="N178" s="16"/>
      <c r="O178" s="15"/>
      <c r="P178" s="16"/>
      <c r="Q178" s="4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x14ac:dyDescent="0.25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5"/>
      <c r="L179" s="16"/>
      <c r="M179" s="16"/>
      <c r="N179" s="16"/>
      <c r="O179" s="15"/>
      <c r="P179" s="16"/>
      <c r="Q179" s="4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x14ac:dyDescent="0.25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5"/>
      <c r="L180" s="16"/>
      <c r="M180" s="16"/>
      <c r="N180" s="16"/>
      <c r="O180" s="15"/>
      <c r="P180" s="16"/>
      <c r="Q180" s="4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x14ac:dyDescent="0.25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5"/>
      <c r="L181" s="16"/>
      <c r="M181" s="16"/>
      <c r="N181" s="16"/>
      <c r="O181" s="15"/>
      <c r="P181" s="16"/>
      <c r="Q181" s="4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x14ac:dyDescent="0.25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5"/>
      <c r="L182" s="16"/>
      <c r="M182" s="16"/>
      <c r="N182" s="16"/>
      <c r="O182" s="15"/>
      <c r="P182" s="16"/>
      <c r="Q182" s="4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x14ac:dyDescent="0.25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5"/>
      <c r="L183" s="16"/>
      <c r="M183" s="16"/>
      <c r="N183" s="16"/>
      <c r="O183" s="15"/>
      <c r="P183" s="16"/>
      <c r="Q183" s="4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x14ac:dyDescent="0.25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5"/>
      <c r="L184" s="16"/>
      <c r="M184" s="16"/>
      <c r="N184" s="16"/>
      <c r="O184" s="15"/>
      <c r="P184" s="16"/>
      <c r="Q184" s="4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</row>
    <row r="185" spans="1:56" x14ac:dyDescent="0.25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5"/>
      <c r="L185" s="16"/>
      <c r="M185" s="16"/>
      <c r="N185" s="16"/>
      <c r="O185" s="15"/>
      <c r="P185" s="16"/>
      <c r="Q185" s="4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</row>
    <row r="186" spans="1:56" x14ac:dyDescent="0.25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5"/>
      <c r="L186" s="16"/>
      <c r="M186" s="16"/>
      <c r="N186" s="16"/>
      <c r="O186" s="15"/>
      <c r="P186" s="16"/>
      <c r="Q186" s="4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x14ac:dyDescent="0.25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5"/>
      <c r="L187" s="16"/>
      <c r="M187" s="16"/>
      <c r="N187" s="16"/>
      <c r="O187" s="15"/>
      <c r="P187" s="16"/>
      <c r="Q187" s="4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x14ac:dyDescent="0.25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5"/>
      <c r="L188" s="16"/>
      <c r="M188" s="16"/>
      <c r="N188" s="16"/>
      <c r="O188" s="15"/>
      <c r="P188" s="16"/>
      <c r="Q188" s="4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x14ac:dyDescent="0.25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5"/>
      <c r="L189" s="16"/>
      <c r="M189" s="16"/>
      <c r="N189" s="16"/>
      <c r="O189" s="15"/>
      <c r="P189" s="16"/>
      <c r="Q189" s="4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x14ac:dyDescent="0.25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5"/>
      <c r="L190" s="16"/>
      <c r="M190" s="16"/>
      <c r="N190" s="16"/>
      <c r="O190" s="15"/>
      <c r="P190" s="16"/>
      <c r="Q190" s="4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x14ac:dyDescent="0.25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5"/>
      <c r="L191" s="16"/>
      <c r="M191" s="16"/>
      <c r="N191" s="16"/>
      <c r="O191" s="15"/>
      <c r="P191" s="16"/>
      <c r="Q191" s="4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</row>
    <row r="192" spans="1:56" x14ac:dyDescent="0.25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5"/>
      <c r="L192" s="16"/>
      <c r="M192" s="16"/>
      <c r="N192" s="16"/>
      <c r="O192" s="15"/>
      <c r="P192" s="16"/>
      <c r="Q192" s="4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x14ac:dyDescent="0.25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5"/>
      <c r="L193" s="16"/>
      <c r="M193" s="16"/>
      <c r="N193" s="16"/>
      <c r="O193" s="15"/>
      <c r="P193" s="16"/>
      <c r="Q193" s="4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x14ac:dyDescent="0.25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5"/>
      <c r="L194" s="16"/>
      <c r="M194" s="16"/>
      <c r="N194" s="16"/>
      <c r="O194" s="15"/>
      <c r="P194" s="16"/>
      <c r="Q194" s="4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x14ac:dyDescent="0.25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5"/>
      <c r="L195" s="16"/>
      <c r="M195" s="16"/>
      <c r="N195" s="16"/>
      <c r="O195" s="15"/>
      <c r="P195" s="16"/>
      <c r="Q195" s="4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x14ac:dyDescent="0.25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5"/>
      <c r="L196" s="16"/>
      <c r="M196" s="16"/>
      <c r="N196" s="16"/>
      <c r="O196" s="15"/>
      <c r="P196" s="16"/>
      <c r="Q196" s="4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x14ac:dyDescent="0.25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5"/>
      <c r="L197" s="16"/>
      <c r="M197" s="16"/>
      <c r="N197" s="16"/>
      <c r="O197" s="15"/>
      <c r="P197" s="16"/>
      <c r="Q197" s="4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x14ac:dyDescent="0.25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5"/>
      <c r="L198" s="16"/>
      <c r="M198" s="16"/>
      <c r="N198" s="16"/>
      <c r="O198" s="15"/>
      <c r="P198" s="16"/>
      <c r="Q198" s="4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x14ac:dyDescent="0.25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5"/>
      <c r="L199" s="16"/>
      <c r="M199" s="16"/>
      <c r="N199" s="16"/>
      <c r="O199" s="15"/>
      <c r="P199" s="16"/>
      <c r="Q199" s="4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x14ac:dyDescent="0.25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15"/>
      <c r="L200" s="16"/>
      <c r="M200" s="16"/>
      <c r="N200" s="16"/>
      <c r="O200" s="15"/>
      <c r="P200" s="16"/>
      <c r="Q200" s="4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</row>
    <row r="201" spans="1:56" x14ac:dyDescent="0.25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15"/>
      <c r="L201" s="16"/>
      <c r="M201" s="16"/>
      <c r="N201" s="16"/>
      <c r="O201" s="15"/>
      <c r="P201" s="16"/>
      <c r="Q201" s="4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</row>
    <row r="202" spans="1:56" x14ac:dyDescent="0.25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5"/>
      <c r="L202" s="16"/>
      <c r="M202" s="16"/>
      <c r="N202" s="16"/>
      <c r="O202" s="15"/>
      <c r="P202" s="16"/>
      <c r="Q202" s="4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</row>
    <row r="203" spans="1:56" x14ac:dyDescent="0.25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5"/>
      <c r="L203" s="16"/>
      <c r="M203" s="16"/>
      <c r="N203" s="16"/>
      <c r="O203" s="15"/>
      <c r="P203" s="16"/>
      <c r="Q203" s="4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</row>
    <row r="204" spans="1:56" x14ac:dyDescent="0.25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15"/>
      <c r="L204" s="16"/>
      <c r="M204" s="16"/>
      <c r="N204" s="16"/>
      <c r="O204" s="15"/>
      <c r="P204" s="16"/>
      <c r="Q204" s="4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</row>
    <row r="205" spans="1:56" x14ac:dyDescent="0.25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5"/>
      <c r="L205" s="16"/>
      <c r="M205" s="16"/>
      <c r="N205" s="16"/>
      <c r="O205" s="15"/>
      <c r="P205" s="16"/>
      <c r="Q205" s="4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</row>
    <row r="206" spans="1:56" x14ac:dyDescent="0.25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5"/>
      <c r="L206" s="16"/>
      <c r="M206" s="16"/>
      <c r="N206" s="16"/>
      <c r="O206" s="15"/>
      <c r="P206" s="16"/>
      <c r="Q206" s="4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</row>
    <row r="207" spans="1:56" x14ac:dyDescent="0.25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15"/>
      <c r="L207" s="16"/>
      <c r="M207" s="16"/>
      <c r="N207" s="16"/>
      <c r="O207" s="15"/>
      <c r="P207" s="16"/>
      <c r="Q207" s="4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</row>
    <row r="208" spans="1:56" x14ac:dyDescent="0.25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15"/>
      <c r="L208" s="16"/>
      <c r="M208" s="16"/>
      <c r="N208" s="16"/>
      <c r="O208" s="15"/>
      <c r="P208" s="16"/>
      <c r="Q208" s="4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</row>
    <row r="209" spans="1:56" x14ac:dyDescent="0.25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15"/>
      <c r="L209" s="16"/>
      <c r="M209" s="16"/>
      <c r="N209" s="16"/>
      <c r="O209" s="15"/>
      <c r="P209" s="16"/>
      <c r="Q209" s="4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</row>
    <row r="210" spans="1:56" x14ac:dyDescent="0.25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5"/>
      <c r="L210" s="16"/>
      <c r="M210" s="16"/>
      <c r="N210" s="16"/>
      <c r="O210" s="15"/>
      <c r="P210" s="16"/>
      <c r="Q210" s="4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</row>
    <row r="211" spans="1:56" x14ac:dyDescent="0.25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15"/>
      <c r="L211" s="16"/>
      <c r="M211" s="16"/>
      <c r="N211" s="16"/>
      <c r="O211" s="15"/>
      <c r="P211" s="16"/>
      <c r="Q211" s="4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</row>
    <row r="212" spans="1:56" x14ac:dyDescent="0.25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5"/>
      <c r="L212" s="16"/>
      <c r="M212" s="16"/>
      <c r="N212" s="16"/>
      <c r="O212" s="15"/>
      <c r="P212" s="16"/>
      <c r="Q212" s="4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</row>
    <row r="213" spans="1:56" x14ac:dyDescent="0.25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5"/>
      <c r="L213" s="16"/>
      <c r="M213" s="16"/>
      <c r="N213" s="16"/>
      <c r="O213" s="15"/>
      <c r="P213" s="16"/>
      <c r="Q213" s="4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</row>
    <row r="214" spans="1:56" x14ac:dyDescent="0.25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15"/>
      <c r="L214" s="16"/>
      <c r="M214" s="16"/>
      <c r="N214" s="16"/>
      <c r="O214" s="15"/>
      <c r="P214" s="16"/>
      <c r="Q214" s="4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</row>
    <row r="215" spans="1:56" x14ac:dyDescent="0.25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15"/>
      <c r="L215" s="16"/>
      <c r="M215" s="16"/>
      <c r="N215" s="16"/>
      <c r="O215" s="15"/>
      <c r="P215" s="16"/>
      <c r="Q215" s="4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</row>
    <row r="216" spans="1:56" x14ac:dyDescent="0.25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15"/>
      <c r="L216" s="16"/>
      <c r="M216" s="16"/>
      <c r="N216" s="16"/>
      <c r="O216" s="15"/>
      <c r="P216" s="16"/>
      <c r="Q216" s="4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</row>
    <row r="217" spans="1:56" x14ac:dyDescent="0.25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15"/>
      <c r="L217" s="16"/>
      <c r="M217" s="16"/>
      <c r="N217" s="16"/>
      <c r="O217" s="15"/>
      <c r="P217" s="16"/>
      <c r="Q217" s="4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</row>
    <row r="218" spans="1:56" x14ac:dyDescent="0.25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15"/>
      <c r="L218" s="16"/>
      <c r="M218" s="16"/>
      <c r="N218" s="16"/>
      <c r="O218" s="15"/>
      <c r="P218" s="16"/>
      <c r="Q218" s="4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</row>
    <row r="219" spans="1:56" x14ac:dyDescent="0.25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5"/>
      <c r="L219" s="16"/>
      <c r="M219" s="16"/>
      <c r="N219" s="16"/>
      <c r="O219" s="15"/>
      <c r="P219" s="16"/>
      <c r="Q219" s="4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</row>
    <row r="220" spans="1:56" x14ac:dyDescent="0.25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5"/>
      <c r="L220" s="16"/>
      <c r="M220" s="16"/>
      <c r="N220" s="16"/>
      <c r="O220" s="15"/>
      <c r="P220" s="16"/>
      <c r="Q220" s="4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</row>
    <row r="221" spans="1:56" x14ac:dyDescent="0.25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15"/>
      <c r="L221" s="16"/>
      <c r="M221" s="16"/>
      <c r="N221" s="16"/>
      <c r="O221" s="15"/>
      <c r="P221" s="16"/>
      <c r="Q221" s="4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</row>
    <row r="222" spans="1:56" x14ac:dyDescent="0.25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15"/>
      <c r="L222" s="16"/>
      <c r="M222" s="16"/>
      <c r="N222" s="16"/>
      <c r="O222" s="15"/>
      <c r="P222" s="16"/>
      <c r="Q222" s="4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</row>
    <row r="223" spans="1:56" x14ac:dyDescent="0.25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5"/>
      <c r="L223" s="16"/>
      <c r="M223" s="16"/>
      <c r="N223" s="16"/>
      <c r="O223" s="15"/>
      <c r="P223" s="16"/>
      <c r="Q223" s="4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</row>
    <row r="224" spans="1:56" x14ac:dyDescent="0.25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15"/>
      <c r="L224" s="16"/>
      <c r="M224" s="16"/>
      <c r="N224" s="16"/>
      <c r="O224" s="15"/>
      <c r="P224" s="16"/>
      <c r="Q224" s="4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</row>
    <row r="225" spans="1:56" x14ac:dyDescent="0.25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5"/>
      <c r="L225" s="16"/>
      <c r="M225" s="16"/>
      <c r="N225" s="16"/>
      <c r="O225" s="15"/>
      <c r="P225" s="16"/>
      <c r="Q225" s="4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</row>
    <row r="226" spans="1:56" x14ac:dyDescent="0.25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5"/>
      <c r="L226" s="16"/>
      <c r="M226" s="16"/>
      <c r="N226" s="16"/>
      <c r="O226" s="15"/>
      <c r="P226" s="16"/>
      <c r="Q226" s="4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</row>
    <row r="227" spans="1:56" x14ac:dyDescent="0.25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5"/>
      <c r="L227" s="16"/>
      <c r="M227" s="16"/>
      <c r="N227" s="16"/>
      <c r="O227" s="15"/>
      <c r="P227" s="16"/>
      <c r="Q227" s="4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</row>
    <row r="228" spans="1:56" x14ac:dyDescent="0.25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5"/>
      <c r="L228" s="16"/>
      <c r="M228" s="16"/>
      <c r="N228" s="16"/>
      <c r="O228" s="15"/>
      <c r="P228" s="16"/>
      <c r="Q228" s="4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</row>
    <row r="229" spans="1:56" x14ac:dyDescent="0.25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15"/>
      <c r="L229" s="16"/>
      <c r="M229" s="16"/>
      <c r="N229" s="16"/>
      <c r="O229" s="15"/>
      <c r="P229" s="16"/>
      <c r="Q229" s="4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</row>
    <row r="230" spans="1:56" x14ac:dyDescent="0.25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5"/>
      <c r="L230" s="16"/>
      <c r="M230" s="16"/>
      <c r="N230" s="16"/>
      <c r="O230" s="15"/>
      <c r="P230" s="16"/>
      <c r="Q230" s="4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</row>
    <row r="231" spans="1:56" x14ac:dyDescent="0.25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5"/>
      <c r="L231" s="16"/>
      <c r="M231" s="16"/>
      <c r="N231" s="16"/>
      <c r="O231" s="15"/>
      <c r="P231" s="16"/>
      <c r="Q231" s="4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</row>
    <row r="232" spans="1:56" x14ac:dyDescent="0.25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5"/>
      <c r="L232" s="16"/>
      <c r="M232" s="16"/>
      <c r="N232" s="16"/>
      <c r="O232" s="15"/>
      <c r="P232" s="16"/>
      <c r="Q232" s="4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</row>
    <row r="233" spans="1:56" x14ac:dyDescent="0.25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5"/>
      <c r="L233" s="16"/>
      <c r="M233" s="16"/>
      <c r="N233" s="16"/>
      <c r="O233" s="15"/>
      <c r="P233" s="16"/>
      <c r="Q233" s="4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</row>
    <row r="234" spans="1:56" x14ac:dyDescent="0.25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5"/>
      <c r="L234" s="16"/>
      <c r="M234" s="16"/>
      <c r="N234" s="16"/>
      <c r="O234" s="15"/>
      <c r="P234" s="16"/>
      <c r="Q234" s="4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</row>
    <row r="235" spans="1:56" x14ac:dyDescent="0.25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5"/>
      <c r="L235" s="16"/>
      <c r="M235" s="16"/>
      <c r="N235" s="16"/>
      <c r="O235" s="15"/>
      <c r="P235" s="16"/>
      <c r="Q235" s="4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</row>
    <row r="236" spans="1:56" x14ac:dyDescent="0.25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5"/>
      <c r="L236" s="16"/>
      <c r="M236" s="16"/>
      <c r="N236" s="16"/>
      <c r="O236" s="15"/>
      <c r="P236" s="16"/>
      <c r="Q236" s="4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</row>
    <row r="237" spans="1:56" x14ac:dyDescent="0.25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5"/>
      <c r="L237" s="16"/>
      <c r="M237" s="16"/>
      <c r="N237" s="16"/>
      <c r="O237" s="15"/>
      <c r="P237" s="16"/>
      <c r="Q237" s="4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</row>
    <row r="238" spans="1:56" x14ac:dyDescent="0.25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5"/>
      <c r="L238" s="16"/>
      <c r="M238" s="16"/>
      <c r="N238" s="16"/>
      <c r="O238" s="15"/>
      <c r="P238" s="16"/>
      <c r="Q238" s="4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</row>
    <row r="239" spans="1:56" x14ac:dyDescent="0.25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5"/>
      <c r="L239" s="16"/>
      <c r="M239" s="16"/>
      <c r="N239" s="16"/>
      <c r="O239" s="15"/>
      <c r="P239" s="16"/>
      <c r="Q239" s="4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</row>
    <row r="240" spans="1:56" x14ac:dyDescent="0.25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5"/>
      <c r="L240" s="16"/>
      <c r="M240" s="16"/>
      <c r="N240" s="16"/>
      <c r="O240" s="15"/>
      <c r="P240" s="16"/>
      <c r="Q240" s="4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</row>
    <row r="241" spans="1:56" x14ac:dyDescent="0.25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5"/>
      <c r="L241" s="16"/>
      <c r="M241" s="16"/>
      <c r="N241" s="16"/>
      <c r="O241" s="15"/>
      <c r="P241" s="16"/>
      <c r="Q241" s="4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</row>
    <row r="242" spans="1:56" x14ac:dyDescent="0.25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5"/>
      <c r="L242" s="16"/>
      <c r="M242" s="16"/>
      <c r="N242" s="16"/>
      <c r="O242" s="15"/>
      <c r="P242" s="16"/>
      <c r="Q242" s="4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</row>
    <row r="243" spans="1:56" x14ac:dyDescent="0.25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5"/>
      <c r="L243" s="16"/>
      <c r="M243" s="16"/>
      <c r="N243" s="16"/>
      <c r="O243" s="15"/>
      <c r="P243" s="16"/>
      <c r="Q243" s="4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</row>
    <row r="244" spans="1:56" x14ac:dyDescent="0.25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5"/>
      <c r="L244" s="16"/>
      <c r="M244" s="16"/>
      <c r="N244" s="16"/>
      <c r="O244" s="15"/>
      <c r="P244" s="16"/>
      <c r="Q244" s="4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</row>
    <row r="245" spans="1:56" x14ac:dyDescent="0.25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5"/>
      <c r="L245" s="16"/>
      <c r="M245" s="16"/>
      <c r="N245" s="16"/>
      <c r="O245" s="15"/>
      <c r="P245" s="16"/>
      <c r="Q245" s="4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</row>
    <row r="246" spans="1:56" x14ac:dyDescent="0.25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5"/>
      <c r="L246" s="16"/>
      <c r="M246" s="16"/>
      <c r="N246" s="16"/>
      <c r="O246" s="15"/>
      <c r="P246" s="16"/>
      <c r="Q246" s="4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</row>
    <row r="247" spans="1:56" x14ac:dyDescent="0.25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5"/>
      <c r="L247" s="16"/>
      <c r="M247" s="16"/>
      <c r="N247" s="16"/>
      <c r="O247" s="15"/>
      <c r="P247" s="16"/>
      <c r="Q247" s="4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</row>
    <row r="248" spans="1:56" x14ac:dyDescent="0.25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5"/>
      <c r="L248" s="16"/>
      <c r="M248" s="16"/>
      <c r="N248" s="16"/>
      <c r="O248" s="15"/>
      <c r="P248" s="16"/>
      <c r="Q248" s="4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</row>
    <row r="249" spans="1:56" x14ac:dyDescent="0.25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5"/>
      <c r="L249" s="16"/>
      <c r="M249" s="16"/>
      <c r="N249" s="16"/>
      <c r="O249" s="15"/>
      <c r="P249" s="16"/>
      <c r="Q249" s="4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</row>
    <row r="250" spans="1:56" x14ac:dyDescent="0.25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5"/>
      <c r="L250" s="16"/>
      <c r="M250" s="16"/>
      <c r="N250" s="16"/>
      <c r="O250" s="15"/>
      <c r="P250" s="16"/>
      <c r="Q250" s="4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</row>
    <row r="251" spans="1:56" x14ac:dyDescent="0.25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5"/>
      <c r="L251" s="16"/>
      <c r="M251" s="16"/>
      <c r="N251" s="16"/>
      <c r="O251" s="15"/>
      <c r="P251" s="16"/>
      <c r="Q251" s="4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</row>
    <row r="252" spans="1:56" x14ac:dyDescent="0.25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5"/>
      <c r="L252" s="16"/>
      <c r="M252" s="16"/>
      <c r="N252" s="16"/>
      <c r="O252" s="15"/>
      <c r="P252" s="16"/>
      <c r="Q252" s="4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</row>
    <row r="253" spans="1:56" x14ac:dyDescent="0.25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5"/>
      <c r="L253" s="16"/>
      <c r="M253" s="16"/>
      <c r="N253" s="16"/>
      <c r="O253" s="15"/>
      <c r="P253" s="16"/>
      <c r="Q253" s="4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</row>
    <row r="254" spans="1:56" x14ac:dyDescent="0.25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5"/>
      <c r="L254" s="16"/>
      <c r="M254" s="16"/>
      <c r="N254" s="16"/>
      <c r="O254" s="15"/>
      <c r="P254" s="16"/>
      <c r="Q254" s="4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</row>
    <row r="255" spans="1:56" x14ac:dyDescent="0.25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5"/>
      <c r="L255" s="16"/>
      <c r="M255" s="16"/>
      <c r="N255" s="16"/>
      <c r="O255" s="15"/>
      <c r="P255" s="16"/>
      <c r="Q255" s="4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</row>
    <row r="256" spans="1:56" x14ac:dyDescent="0.25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5"/>
      <c r="L256" s="16"/>
      <c r="M256" s="16"/>
      <c r="N256" s="16"/>
      <c r="O256" s="15"/>
      <c r="P256" s="16"/>
      <c r="Q256" s="4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</row>
    <row r="257" spans="1:56" x14ac:dyDescent="0.25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5"/>
      <c r="L257" s="16"/>
      <c r="M257" s="16"/>
      <c r="N257" s="16"/>
      <c r="O257" s="15"/>
      <c r="P257" s="16"/>
      <c r="Q257" s="4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</row>
    <row r="258" spans="1:56" x14ac:dyDescent="0.25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5"/>
      <c r="L258" s="16"/>
      <c r="M258" s="16"/>
      <c r="N258" s="16"/>
      <c r="O258" s="15"/>
      <c r="P258" s="16"/>
      <c r="Q258" s="4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</row>
    <row r="259" spans="1:56" x14ac:dyDescent="0.25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5"/>
      <c r="L259" s="16"/>
      <c r="M259" s="16"/>
      <c r="N259" s="16"/>
      <c r="O259" s="15"/>
      <c r="P259" s="16"/>
      <c r="Q259" s="4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</row>
    <row r="260" spans="1:56" x14ac:dyDescent="0.25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5"/>
      <c r="L260" s="16"/>
      <c r="M260" s="16"/>
      <c r="N260" s="16"/>
      <c r="O260" s="15"/>
      <c r="P260" s="16"/>
      <c r="Q260" s="4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</row>
    <row r="261" spans="1:56" x14ac:dyDescent="0.25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5"/>
      <c r="L261" s="16"/>
      <c r="M261" s="16"/>
      <c r="N261" s="16"/>
      <c r="O261" s="15"/>
      <c r="P261" s="16"/>
      <c r="Q261" s="4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</row>
    <row r="262" spans="1:56" x14ac:dyDescent="0.25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5"/>
      <c r="L262" s="16"/>
      <c r="M262" s="16"/>
      <c r="N262" s="16"/>
      <c r="O262" s="15"/>
      <c r="P262" s="16"/>
      <c r="Q262" s="4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</row>
    <row r="263" spans="1:56" x14ac:dyDescent="0.25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5"/>
      <c r="L263" s="16"/>
      <c r="M263" s="16"/>
      <c r="N263" s="16"/>
      <c r="O263" s="15"/>
      <c r="P263" s="16"/>
      <c r="Q263" s="4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</row>
    <row r="264" spans="1:56" x14ac:dyDescent="0.25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5"/>
      <c r="L264" s="16"/>
      <c r="M264" s="16"/>
      <c r="N264" s="16"/>
      <c r="O264" s="15"/>
      <c r="P264" s="16"/>
      <c r="Q264" s="4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</row>
    <row r="265" spans="1:56" x14ac:dyDescent="0.25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5"/>
      <c r="L265" s="16"/>
      <c r="M265" s="16"/>
      <c r="N265" s="16"/>
      <c r="O265" s="15"/>
      <c r="P265" s="16"/>
      <c r="Q265" s="4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</row>
    <row r="266" spans="1:56" x14ac:dyDescent="0.25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5"/>
      <c r="L266" s="16"/>
      <c r="M266" s="16"/>
      <c r="N266" s="16"/>
      <c r="O266" s="15"/>
      <c r="P266" s="16"/>
      <c r="Q266" s="4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</row>
    <row r="267" spans="1:56" x14ac:dyDescent="0.25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5"/>
      <c r="L267" s="16"/>
      <c r="M267" s="16"/>
      <c r="N267" s="16"/>
      <c r="O267" s="15"/>
      <c r="P267" s="16"/>
      <c r="Q267" s="4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</row>
    <row r="268" spans="1:56" x14ac:dyDescent="0.25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5"/>
      <c r="L268" s="16"/>
      <c r="M268" s="16"/>
      <c r="N268" s="16"/>
      <c r="O268" s="15"/>
      <c r="P268" s="16"/>
      <c r="Q268" s="4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</row>
    <row r="269" spans="1:56" x14ac:dyDescent="0.25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5"/>
      <c r="L269" s="16"/>
      <c r="M269" s="16"/>
      <c r="N269" s="16"/>
      <c r="O269" s="15"/>
      <c r="P269" s="16"/>
      <c r="Q269" s="4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</row>
    <row r="270" spans="1:56" x14ac:dyDescent="0.25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5"/>
      <c r="L270" s="16"/>
      <c r="M270" s="16"/>
      <c r="N270" s="16"/>
      <c r="O270" s="15"/>
      <c r="P270" s="16"/>
      <c r="Q270" s="4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</row>
    <row r="271" spans="1:56" x14ac:dyDescent="0.25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5"/>
      <c r="L271" s="16"/>
      <c r="M271" s="16"/>
      <c r="N271" s="16"/>
      <c r="O271" s="15"/>
      <c r="P271" s="16"/>
      <c r="Q271" s="4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</row>
    <row r="272" spans="1:56" x14ac:dyDescent="0.25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5"/>
      <c r="L272" s="16"/>
      <c r="M272" s="16"/>
      <c r="N272" s="16"/>
      <c r="O272" s="15"/>
      <c r="P272" s="16"/>
      <c r="Q272" s="4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</row>
    <row r="273" spans="1:56" x14ac:dyDescent="0.25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5"/>
      <c r="L273" s="16"/>
      <c r="M273" s="16"/>
      <c r="N273" s="16"/>
      <c r="O273" s="15"/>
      <c r="P273" s="16"/>
      <c r="Q273" s="4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</row>
    <row r="274" spans="1:56" x14ac:dyDescent="0.25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5"/>
      <c r="L274" s="16"/>
      <c r="M274" s="16"/>
      <c r="N274" s="16"/>
      <c r="O274" s="15"/>
      <c r="P274" s="16"/>
      <c r="Q274" s="4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</row>
    <row r="275" spans="1:56" x14ac:dyDescent="0.25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5"/>
      <c r="L275" s="16"/>
      <c r="M275" s="16"/>
      <c r="N275" s="16"/>
      <c r="O275" s="15"/>
      <c r="P275" s="16"/>
      <c r="Q275" s="4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</row>
    <row r="276" spans="1:56" x14ac:dyDescent="0.25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5"/>
      <c r="L276" s="16"/>
      <c r="M276" s="16"/>
      <c r="N276" s="16"/>
      <c r="O276" s="15"/>
      <c r="P276" s="16"/>
      <c r="Q276" s="4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</row>
    <row r="277" spans="1:56" x14ac:dyDescent="0.25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5"/>
      <c r="L277" s="16"/>
      <c r="M277" s="16"/>
      <c r="N277" s="16"/>
      <c r="O277" s="15"/>
      <c r="P277" s="16"/>
      <c r="Q277" s="4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</row>
    <row r="278" spans="1:56" x14ac:dyDescent="0.25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5"/>
      <c r="L278" s="16"/>
      <c r="M278" s="16"/>
      <c r="N278" s="16"/>
      <c r="O278" s="15"/>
      <c r="P278" s="16"/>
      <c r="Q278" s="4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</row>
    <row r="279" spans="1:56" x14ac:dyDescent="0.25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5"/>
      <c r="L279" s="16"/>
      <c r="M279" s="16"/>
      <c r="N279" s="16"/>
      <c r="O279" s="15"/>
      <c r="P279" s="16"/>
      <c r="Q279" s="4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</row>
    <row r="280" spans="1:56" x14ac:dyDescent="0.25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5"/>
      <c r="L280" s="16"/>
      <c r="M280" s="16"/>
      <c r="N280" s="16"/>
      <c r="O280" s="15"/>
      <c r="P280" s="16"/>
      <c r="Q280" s="4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</row>
    <row r="281" spans="1:56" x14ac:dyDescent="0.25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5"/>
      <c r="L281" s="16"/>
      <c r="M281" s="16"/>
      <c r="N281" s="16"/>
      <c r="O281" s="15"/>
      <c r="P281" s="16"/>
      <c r="Q281" s="4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</row>
    <row r="282" spans="1:56" x14ac:dyDescent="0.25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5"/>
      <c r="L282" s="16"/>
      <c r="M282" s="16"/>
      <c r="N282" s="16"/>
      <c r="O282" s="15"/>
      <c r="P282" s="16"/>
      <c r="Q282" s="4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</row>
    <row r="283" spans="1:56" x14ac:dyDescent="0.25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5"/>
      <c r="L283" s="16"/>
      <c r="M283" s="16"/>
      <c r="N283" s="16"/>
      <c r="O283" s="15"/>
      <c r="P283" s="16"/>
      <c r="Q283" s="4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</row>
    <row r="284" spans="1:56" x14ac:dyDescent="0.25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5"/>
      <c r="L284" s="16"/>
      <c r="M284" s="16"/>
      <c r="N284" s="16"/>
      <c r="O284" s="15"/>
      <c r="P284" s="16"/>
      <c r="Q284" s="4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</row>
    <row r="285" spans="1:56" x14ac:dyDescent="0.25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5"/>
      <c r="L285" s="16"/>
      <c r="M285" s="16"/>
      <c r="N285" s="16"/>
      <c r="O285" s="15"/>
      <c r="P285" s="16"/>
      <c r="Q285" s="4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</row>
    <row r="286" spans="1:56" x14ac:dyDescent="0.25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5"/>
      <c r="L286" s="16"/>
      <c r="M286" s="16"/>
      <c r="N286" s="16"/>
      <c r="O286" s="15"/>
      <c r="P286" s="16"/>
      <c r="Q286" s="4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</row>
    <row r="287" spans="1:56" x14ac:dyDescent="0.25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5"/>
      <c r="L287" s="16"/>
      <c r="M287" s="16"/>
      <c r="N287" s="16"/>
      <c r="O287" s="15"/>
      <c r="P287" s="16"/>
      <c r="Q287" s="4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</row>
    <row r="288" spans="1:56" x14ac:dyDescent="0.25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5"/>
      <c r="L288" s="16"/>
      <c r="M288" s="16"/>
      <c r="N288" s="16"/>
      <c r="O288" s="15"/>
      <c r="P288" s="16"/>
      <c r="Q288" s="4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</row>
    <row r="289" spans="1:56" x14ac:dyDescent="0.25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5"/>
      <c r="L289" s="16"/>
      <c r="M289" s="16"/>
      <c r="N289" s="16"/>
      <c r="O289" s="15"/>
      <c r="P289" s="16"/>
      <c r="Q289" s="4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</row>
    <row r="290" spans="1:56" x14ac:dyDescent="0.25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5"/>
      <c r="L290" s="16"/>
      <c r="M290" s="16"/>
      <c r="N290" s="16"/>
      <c r="O290" s="15"/>
      <c r="P290" s="16"/>
      <c r="Q290" s="4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</row>
    <row r="291" spans="1:56" x14ac:dyDescent="0.25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5"/>
      <c r="L291" s="16"/>
      <c r="M291" s="16"/>
      <c r="N291" s="16"/>
      <c r="O291" s="15"/>
      <c r="P291" s="16"/>
      <c r="Q291" s="4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</row>
    <row r="292" spans="1:56" x14ac:dyDescent="0.25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5"/>
      <c r="L292" s="16"/>
      <c r="M292" s="16"/>
      <c r="N292" s="16"/>
      <c r="O292" s="15"/>
      <c r="P292" s="16"/>
      <c r="Q292" s="4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</row>
    <row r="293" spans="1:56" x14ac:dyDescent="0.25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5"/>
      <c r="L293" s="16"/>
      <c r="M293" s="16"/>
      <c r="N293" s="16"/>
      <c r="O293" s="15"/>
      <c r="P293" s="16"/>
      <c r="Q293" s="4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</row>
    <row r="294" spans="1:56" x14ac:dyDescent="0.25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5"/>
      <c r="L294" s="16"/>
      <c r="M294" s="16"/>
      <c r="N294" s="16"/>
      <c r="O294" s="15"/>
      <c r="P294" s="16"/>
      <c r="Q294" s="4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</row>
    <row r="295" spans="1:56" x14ac:dyDescent="0.25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5"/>
      <c r="L295" s="16"/>
      <c r="M295" s="16"/>
      <c r="N295" s="16"/>
      <c r="O295" s="15"/>
      <c r="P295" s="16"/>
      <c r="Q295" s="4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</row>
    <row r="296" spans="1:56" x14ac:dyDescent="0.25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5"/>
      <c r="L296" s="16"/>
      <c r="M296" s="16"/>
      <c r="N296" s="16"/>
      <c r="O296" s="15"/>
      <c r="P296" s="16"/>
      <c r="Q296" s="4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</row>
    <row r="297" spans="1:56" x14ac:dyDescent="0.25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5"/>
      <c r="L297" s="16"/>
      <c r="M297" s="16"/>
      <c r="N297" s="16"/>
      <c r="O297" s="15"/>
      <c r="P297" s="16"/>
      <c r="Q297" s="4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</row>
    <row r="298" spans="1:56" x14ac:dyDescent="0.25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5"/>
      <c r="L298" s="16"/>
      <c r="M298" s="16"/>
      <c r="N298" s="16"/>
      <c r="O298" s="15"/>
      <c r="P298" s="16"/>
      <c r="Q298" s="4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</row>
    <row r="299" spans="1:56" x14ac:dyDescent="0.25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5"/>
      <c r="L299" s="16"/>
      <c r="M299" s="16"/>
      <c r="N299" s="16"/>
      <c r="O299" s="15"/>
      <c r="P299" s="16"/>
      <c r="Q299" s="4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</row>
    <row r="300" spans="1:56" x14ac:dyDescent="0.25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5"/>
      <c r="L300" s="16"/>
      <c r="M300" s="16"/>
      <c r="N300" s="16"/>
      <c r="O300" s="15"/>
      <c r="P300" s="16"/>
      <c r="Q300" s="4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</row>
    <row r="301" spans="1:56" x14ac:dyDescent="0.25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5"/>
      <c r="L301" s="16"/>
      <c r="M301" s="16"/>
      <c r="N301" s="16"/>
      <c r="O301" s="15"/>
      <c r="P301" s="16"/>
      <c r="Q301" s="4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</row>
    <row r="302" spans="1:56" x14ac:dyDescent="0.25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5"/>
      <c r="L302" s="16"/>
      <c r="M302" s="16"/>
      <c r="N302" s="16"/>
      <c r="O302" s="15"/>
      <c r="P302" s="16"/>
      <c r="Q302" s="4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</row>
    <row r="303" spans="1:56" x14ac:dyDescent="0.25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5"/>
      <c r="L303" s="16"/>
      <c r="M303" s="16"/>
      <c r="N303" s="16"/>
      <c r="O303" s="15"/>
      <c r="P303" s="16"/>
      <c r="Q303" s="4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</row>
    <row r="304" spans="1:56" x14ac:dyDescent="0.25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5"/>
      <c r="L304" s="16"/>
      <c r="M304" s="16"/>
      <c r="N304" s="16"/>
      <c r="O304" s="15"/>
      <c r="P304" s="16"/>
      <c r="Q304" s="4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</row>
    <row r="305" spans="1:56" x14ac:dyDescent="0.25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5"/>
      <c r="L305" s="16"/>
      <c r="M305" s="16"/>
      <c r="N305" s="16"/>
      <c r="O305" s="15"/>
      <c r="P305" s="16"/>
      <c r="Q305" s="4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</row>
    <row r="306" spans="1:56" x14ac:dyDescent="0.25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5"/>
      <c r="L306" s="16"/>
      <c r="M306" s="16"/>
      <c r="N306" s="16"/>
      <c r="O306" s="15"/>
      <c r="P306" s="16"/>
      <c r="Q306" s="4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</row>
    <row r="307" spans="1:56" x14ac:dyDescent="0.25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5"/>
      <c r="L307" s="16"/>
      <c r="M307" s="16"/>
      <c r="N307" s="16"/>
      <c r="O307" s="15"/>
      <c r="P307" s="16"/>
      <c r="Q307" s="4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</row>
    <row r="308" spans="1:56" x14ac:dyDescent="0.25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5"/>
      <c r="L308" s="16"/>
      <c r="M308" s="16"/>
      <c r="N308" s="16"/>
      <c r="O308" s="15"/>
      <c r="P308" s="16"/>
      <c r="Q308" s="4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</row>
    <row r="309" spans="1:56" x14ac:dyDescent="0.25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5"/>
      <c r="L309" s="16"/>
      <c r="M309" s="16"/>
      <c r="N309" s="16"/>
      <c r="O309" s="15"/>
      <c r="P309" s="16"/>
      <c r="Q309" s="4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</row>
    <row r="310" spans="1:56" x14ac:dyDescent="0.25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5"/>
      <c r="L310" s="16"/>
      <c r="M310" s="16"/>
      <c r="N310" s="16"/>
      <c r="O310" s="15"/>
      <c r="P310" s="16"/>
      <c r="Q310" s="4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</row>
    <row r="311" spans="1:56" x14ac:dyDescent="0.25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5"/>
      <c r="L311" s="16"/>
      <c r="M311" s="16"/>
      <c r="N311" s="16"/>
      <c r="O311" s="15"/>
      <c r="P311" s="16"/>
      <c r="Q311" s="4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</row>
    <row r="312" spans="1:56" x14ac:dyDescent="0.25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5"/>
      <c r="L312" s="16"/>
      <c r="M312" s="16"/>
      <c r="N312" s="16"/>
      <c r="O312" s="15"/>
      <c r="P312" s="16"/>
      <c r="Q312" s="4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</row>
    <row r="313" spans="1:56" x14ac:dyDescent="0.25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5"/>
      <c r="L313" s="16"/>
      <c r="M313" s="16"/>
      <c r="N313" s="16"/>
      <c r="O313" s="15"/>
      <c r="P313" s="16"/>
      <c r="Q313" s="4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</row>
    <row r="314" spans="1:56" x14ac:dyDescent="0.25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5"/>
      <c r="L314" s="16"/>
      <c r="M314" s="16"/>
      <c r="N314" s="16"/>
      <c r="O314" s="15"/>
      <c r="P314" s="16"/>
      <c r="Q314" s="4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</row>
    <row r="315" spans="1:56" x14ac:dyDescent="0.25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5"/>
      <c r="L315" s="16"/>
      <c r="M315" s="16"/>
      <c r="N315" s="16"/>
      <c r="O315" s="15"/>
      <c r="P315" s="16"/>
      <c r="Q315" s="4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</row>
    <row r="316" spans="1:56" x14ac:dyDescent="0.25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5"/>
      <c r="L316" s="16"/>
      <c r="M316" s="16"/>
      <c r="N316" s="16"/>
      <c r="O316" s="15"/>
      <c r="P316" s="16"/>
      <c r="Q316" s="4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</row>
    <row r="317" spans="1:56" x14ac:dyDescent="0.25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5"/>
      <c r="L317" s="16"/>
      <c r="M317" s="16"/>
      <c r="N317" s="16"/>
      <c r="O317" s="15"/>
      <c r="P317" s="16"/>
      <c r="Q317" s="4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</row>
    <row r="318" spans="1:56" x14ac:dyDescent="0.25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5"/>
      <c r="L318" s="16"/>
      <c r="M318" s="16"/>
      <c r="N318" s="16"/>
      <c r="O318" s="15"/>
      <c r="P318" s="16"/>
      <c r="Q318" s="4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</row>
    <row r="319" spans="1:56" x14ac:dyDescent="0.25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5"/>
      <c r="L319" s="16"/>
      <c r="M319" s="16"/>
      <c r="N319" s="16"/>
      <c r="O319" s="15"/>
      <c r="P319" s="16"/>
      <c r="Q319" s="4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</row>
    <row r="320" spans="1:56" x14ac:dyDescent="0.25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5"/>
      <c r="L320" s="16"/>
      <c r="M320" s="16"/>
      <c r="N320" s="16"/>
      <c r="O320" s="15"/>
      <c r="P320" s="16"/>
      <c r="Q320" s="4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</row>
    <row r="321" spans="1:56" x14ac:dyDescent="0.25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5"/>
      <c r="L321" s="16"/>
      <c r="M321" s="16"/>
      <c r="N321" s="16"/>
      <c r="O321" s="15"/>
      <c r="P321" s="16"/>
      <c r="Q321" s="4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</row>
    <row r="322" spans="1:56" x14ac:dyDescent="0.25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5"/>
      <c r="L322" s="16"/>
      <c r="M322" s="16"/>
      <c r="N322" s="16"/>
      <c r="O322" s="15"/>
      <c r="P322" s="16"/>
      <c r="Q322" s="4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</row>
    <row r="323" spans="1:56" x14ac:dyDescent="0.25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5"/>
      <c r="L323" s="16"/>
      <c r="M323" s="16"/>
      <c r="N323" s="16"/>
      <c r="O323" s="15"/>
      <c r="P323" s="16"/>
      <c r="Q323" s="4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</row>
    <row r="324" spans="1:56" x14ac:dyDescent="0.25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5"/>
      <c r="L324" s="16"/>
      <c r="M324" s="16"/>
      <c r="N324" s="16"/>
      <c r="O324" s="15"/>
      <c r="P324" s="16"/>
      <c r="Q324" s="4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</row>
    <row r="325" spans="1:56" x14ac:dyDescent="0.25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5"/>
      <c r="L325" s="16"/>
      <c r="M325" s="16"/>
      <c r="N325" s="16"/>
      <c r="O325" s="15"/>
      <c r="P325" s="16"/>
      <c r="Q325" s="4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</row>
    <row r="326" spans="1:56" x14ac:dyDescent="0.25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5"/>
      <c r="L326" s="16"/>
      <c r="M326" s="16"/>
      <c r="N326" s="16"/>
      <c r="O326" s="15"/>
      <c r="P326" s="16"/>
      <c r="Q326" s="4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</row>
    <row r="327" spans="1:56" x14ac:dyDescent="0.25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5"/>
      <c r="L327" s="16"/>
      <c r="M327" s="16"/>
      <c r="N327" s="16"/>
      <c r="O327" s="15"/>
      <c r="P327" s="16"/>
      <c r="Q327" s="4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</row>
    <row r="328" spans="1:56" x14ac:dyDescent="0.25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5"/>
      <c r="L328" s="16"/>
      <c r="M328" s="16"/>
      <c r="N328" s="16"/>
      <c r="O328" s="15"/>
      <c r="P328" s="16"/>
      <c r="Q328" s="4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</row>
    <row r="329" spans="1:56" x14ac:dyDescent="0.25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5"/>
      <c r="L329" s="16"/>
      <c r="M329" s="16"/>
      <c r="N329" s="16"/>
      <c r="O329" s="15"/>
      <c r="P329" s="16"/>
      <c r="Q329" s="4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</row>
    <row r="330" spans="1:56" x14ac:dyDescent="0.25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5"/>
      <c r="L330" s="16"/>
      <c r="M330" s="16"/>
      <c r="N330" s="16"/>
      <c r="O330" s="15"/>
      <c r="P330" s="16"/>
      <c r="Q330" s="4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</row>
    <row r="331" spans="1:56" x14ac:dyDescent="0.25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5"/>
      <c r="L331" s="16"/>
      <c r="M331" s="16"/>
      <c r="N331" s="16"/>
      <c r="O331" s="15"/>
      <c r="P331" s="16"/>
      <c r="Q331" s="4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</row>
    <row r="332" spans="1:56" x14ac:dyDescent="0.25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5"/>
      <c r="L332" s="16"/>
      <c r="M332" s="16"/>
      <c r="N332" s="16"/>
      <c r="O332" s="15"/>
      <c r="P332" s="16"/>
      <c r="Q332" s="4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</row>
    <row r="333" spans="1:56" x14ac:dyDescent="0.25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5"/>
      <c r="L333" s="16"/>
      <c r="M333" s="16"/>
      <c r="N333" s="16"/>
      <c r="O333" s="15"/>
      <c r="P333" s="16"/>
      <c r="Q333" s="4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</row>
    <row r="334" spans="1:56" x14ac:dyDescent="0.25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5"/>
      <c r="L334" s="16"/>
      <c r="M334" s="16"/>
      <c r="N334" s="16"/>
      <c r="O334" s="15"/>
      <c r="P334" s="16"/>
      <c r="Q334" s="4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</row>
    <row r="335" spans="1:56" x14ac:dyDescent="0.25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5"/>
      <c r="L335" s="16"/>
      <c r="M335" s="16"/>
      <c r="N335" s="16"/>
      <c r="O335" s="15"/>
      <c r="P335" s="16"/>
      <c r="Q335" s="4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</row>
    <row r="336" spans="1:56" x14ac:dyDescent="0.25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5"/>
      <c r="L336" s="16"/>
      <c r="M336" s="16"/>
      <c r="N336" s="16"/>
      <c r="O336" s="15"/>
      <c r="P336" s="16"/>
      <c r="Q336" s="4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</row>
    <row r="337" spans="1:56" x14ac:dyDescent="0.25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5"/>
      <c r="L337" s="16"/>
      <c r="M337" s="16"/>
      <c r="N337" s="16"/>
      <c r="O337" s="15"/>
      <c r="P337" s="16"/>
      <c r="Q337" s="4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</row>
    <row r="338" spans="1:56" x14ac:dyDescent="0.25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5"/>
      <c r="L338" s="16"/>
      <c r="M338" s="16"/>
      <c r="N338" s="16"/>
      <c r="O338" s="15"/>
      <c r="P338" s="16"/>
      <c r="Q338" s="4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</row>
    <row r="339" spans="1:56" x14ac:dyDescent="0.25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5"/>
      <c r="L339" s="16"/>
      <c r="M339" s="16"/>
      <c r="N339" s="16"/>
      <c r="O339" s="15"/>
      <c r="P339" s="16"/>
      <c r="Q339" s="4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</row>
    <row r="340" spans="1:56" x14ac:dyDescent="0.25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5"/>
      <c r="L340" s="16"/>
      <c r="M340" s="16"/>
      <c r="N340" s="16"/>
      <c r="O340" s="15"/>
      <c r="P340" s="16"/>
      <c r="Q340" s="4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</row>
    <row r="341" spans="1:56" x14ac:dyDescent="0.25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5"/>
      <c r="L341" s="16"/>
      <c r="M341" s="16"/>
      <c r="N341" s="16"/>
      <c r="O341" s="15"/>
      <c r="P341" s="16"/>
      <c r="Q341" s="4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</row>
    <row r="342" spans="1:56" x14ac:dyDescent="0.25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5"/>
      <c r="L342" s="16"/>
      <c r="M342" s="16"/>
      <c r="N342" s="16"/>
      <c r="O342" s="15"/>
      <c r="P342" s="16"/>
      <c r="Q342" s="4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</row>
    <row r="343" spans="1:56" x14ac:dyDescent="0.25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5"/>
      <c r="L343" s="16"/>
      <c r="M343" s="16"/>
      <c r="N343" s="16"/>
      <c r="O343" s="15"/>
      <c r="P343" s="16"/>
      <c r="Q343" s="4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</row>
    <row r="344" spans="1:56" x14ac:dyDescent="0.25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5"/>
      <c r="L344" s="16"/>
      <c r="M344" s="16"/>
      <c r="N344" s="16"/>
      <c r="O344" s="15"/>
      <c r="P344" s="16"/>
      <c r="Q344" s="4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</row>
    <row r="345" spans="1:56" x14ac:dyDescent="0.25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5"/>
      <c r="L345" s="16"/>
      <c r="M345" s="16"/>
      <c r="N345" s="16"/>
      <c r="O345" s="15"/>
      <c r="P345" s="16"/>
      <c r="Q345" s="4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</row>
    <row r="346" spans="1:56" x14ac:dyDescent="0.25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5"/>
      <c r="L346" s="16"/>
      <c r="M346" s="16"/>
      <c r="N346" s="16"/>
      <c r="O346" s="15"/>
      <c r="P346" s="16"/>
      <c r="Q346" s="4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</row>
    <row r="347" spans="1:56" x14ac:dyDescent="0.25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5"/>
      <c r="L347" s="16"/>
      <c r="M347" s="16"/>
      <c r="N347" s="16"/>
      <c r="O347" s="15"/>
      <c r="P347" s="16"/>
      <c r="Q347" s="4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</row>
    <row r="348" spans="1:56" x14ac:dyDescent="0.25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5"/>
      <c r="L348" s="16"/>
      <c r="M348" s="16"/>
      <c r="N348" s="16"/>
      <c r="O348" s="15"/>
      <c r="P348" s="16"/>
      <c r="Q348" s="4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</row>
    <row r="349" spans="1:56" x14ac:dyDescent="0.25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5"/>
      <c r="L349" s="16"/>
      <c r="M349" s="16"/>
      <c r="N349" s="16"/>
      <c r="O349" s="15"/>
      <c r="P349" s="16"/>
      <c r="Q349" s="4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</row>
    <row r="350" spans="1:56" x14ac:dyDescent="0.25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5"/>
      <c r="L350" s="16"/>
      <c r="M350" s="16"/>
      <c r="N350" s="16"/>
      <c r="O350" s="15"/>
      <c r="P350" s="16"/>
      <c r="Q350" s="4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</row>
    <row r="351" spans="1:56" x14ac:dyDescent="0.25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5"/>
      <c r="L351" s="16"/>
      <c r="M351" s="16"/>
      <c r="N351" s="16"/>
      <c r="O351" s="15"/>
      <c r="P351" s="16"/>
      <c r="Q351" s="4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</row>
    <row r="352" spans="1:56" x14ac:dyDescent="0.25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5"/>
      <c r="L352" s="16"/>
      <c r="M352" s="16"/>
      <c r="N352" s="16"/>
      <c r="O352" s="15"/>
      <c r="P352" s="16"/>
      <c r="Q352" s="4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</row>
    <row r="353" spans="1:56" x14ac:dyDescent="0.25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5"/>
      <c r="L353" s="16"/>
      <c r="M353" s="16"/>
      <c r="N353" s="16"/>
      <c r="O353" s="15"/>
      <c r="P353" s="16"/>
      <c r="Q353" s="4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</row>
    <row r="354" spans="1:56" x14ac:dyDescent="0.25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5"/>
      <c r="L354" s="16"/>
      <c r="M354" s="16"/>
      <c r="N354" s="16"/>
      <c r="O354" s="15"/>
      <c r="P354" s="16"/>
      <c r="Q354" s="4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</row>
    <row r="355" spans="1:56" x14ac:dyDescent="0.25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5"/>
      <c r="L355" s="16"/>
      <c r="M355" s="16"/>
      <c r="N355" s="16"/>
      <c r="O355" s="15"/>
      <c r="P355" s="16"/>
      <c r="Q355" s="4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</row>
    <row r="356" spans="1:56" x14ac:dyDescent="0.25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5"/>
      <c r="L356" s="16"/>
      <c r="M356" s="16"/>
      <c r="N356" s="16"/>
      <c r="O356" s="15"/>
      <c r="P356" s="16"/>
      <c r="Q356" s="4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</row>
    <row r="357" spans="1:56" x14ac:dyDescent="0.25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5"/>
      <c r="L357" s="16"/>
      <c r="M357" s="16"/>
      <c r="N357" s="16"/>
      <c r="O357" s="15"/>
      <c r="P357" s="16"/>
      <c r="Q357" s="4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</row>
    <row r="358" spans="1:56" x14ac:dyDescent="0.25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5"/>
      <c r="L358" s="16"/>
      <c r="M358" s="16"/>
      <c r="N358" s="16"/>
      <c r="O358" s="15"/>
      <c r="P358" s="16"/>
      <c r="Q358" s="4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</row>
    <row r="359" spans="1:56" x14ac:dyDescent="0.25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5"/>
      <c r="L359" s="16"/>
      <c r="M359" s="16"/>
      <c r="N359" s="16"/>
      <c r="O359" s="15"/>
      <c r="P359" s="16"/>
      <c r="Q359" s="4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</row>
    <row r="360" spans="1:56" x14ac:dyDescent="0.25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5"/>
      <c r="L360" s="16"/>
      <c r="M360" s="16"/>
      <c r="N360" s="16"/>
      <c r="O360" s="15"/>
      <c r="P360" s="16"/>
      <c r="Q360" s="4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</row>
    <row r="361" spans="1:56" x14ac:dyDescent="0.25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5"/>
      <c r="L361" s="16"/>
      <c r="M361" s="16"/>
      <c r="N361" s="16"/>
      <c r="O361" s="15"/>
      <c r="P361" s="16"/>
      <c r="Q361" s="4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</row>
    <row r="362" spans="1:56" x14ac:dyDescent="0.25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15"/>
      <c r="L362" s="16"/>
      <c r="M362" s="16"/>
      <c r="N362" s="16"/>
      <c r="O362" s="15"/>
      <c r="P362" s="16"/>
      <c r="Q362" s="4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</row>
    <row r="363" spans="1:56" x14ac:dyDescent="0.25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15"/>
      <c r="L363" s="16"/>
      <c r="M363" s="16"/>
      <c r="N363" s="16"/>
      <c r="O363" s="15"/>
      <c r="P363" s="16"/>
      <c r="Q363" s="4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</row>
    <row r="364" spans="1:56" x14ac:dyDescent="0.25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15"/>
      <c r="L364" s="16"/>
      <c r="M364" s="16"/>
      <c r="N364" s="16"/>
      <c r="O364" s="15"/>
      <c r="P364" s="16"/>
      <c r="Q364" s="4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</row>
    <row r="365" spans="1:56" x14ac:dyDescent="0.25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15"/>
      <c r="L365" s="16"/>
      <c r="M365" s="16"/>
      <c r="N365" s="16"/>
      <c r="O365" s="15"/>
      <c r="P365" s="16"/>
      <c r="Q365" s="4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</row>
    <row r="366" spans="1:56" x14ac:dyDescent="0.25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15"/>
      <c r="L366" s="16"/>
      <c r="M366" s="16"/>
      <c r="N366" s="16"/>
      <c r="O366" s="15"/>
      <c r="P366" s="16"/>
      <c r="Q366" s="4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</row>
    <row r="367" spans="1:56" x14ac:dyDescent="0.25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15"/>
      <c r="L367" s="16"/>
      <c r="M367" s="16"/>
      <c r="N367" s="16"/>
      <c r="O367" s="15"/>
      <c r="P367" s="16"/>
      <c r="Q367" s="4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</row>
    <row r="368" spans="1:56" x14ac:dyDescent="0.25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15"/>
      <c r="L368" s="16"/>
      <c r="M368" s="16"/>
      <c r="N368" s="16"/>
      <c r="O368" s="15"/>
      <c r="P368" s="16"/>
      <c r="Q368" s="4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</row>
    <row r="369" spans="1:56" x14ac:dyDescent="0.25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15"/>
      <c r="L369" s="16"/>
      <c r="M369" s="16"/>
      <c r="N369" s="16"/>
      <c r="O369" s="15"/>
      <c r="P369" s="16"/>
      <c r="Q369" s="4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</row>
    <row r="370" spans="1:56" x14ac:dyDescent="0.25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15"/>
      <c r="L370" s="16"/>
      <c r="M370" s="16"/>
      <c r="N370" s="16"/>
      <c r="O370" s="15"/>
      <c r="P370" s="16"/>
      <c r="Q370" s="4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</row>
    <row r="371" spans="1:56" x14ac:dyDescent="0.25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15"/>
      <c r="L371" s="16"/>
      <c r="M371" s="16"/>
      <c r="N371" s="16"/>
      <c r="O371" s="15"/>
      <c r="P371" s="16"/>
      <c r="Q371" s="4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</row>
    <row r="372" spans="1:56" x14ac:dyDescent="0.25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15"/>
      <c r="L372" s="16"/>
      <c r="M372" s="16"/>
      <c r="N372" s="16"/>
      <c r="O372" s="15"/>
      <c r="P372" s="16"/>
      <c r="Q372" s="4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</row>
    <row r="373" spans="1:56" x14ac:dyDescent="0.25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15"/>
      <c r="L373" s="16"/>
      <c r="M373" s="16"/>
      <c r="N373" s="16"/>
      <c r="O373" s="15"/>
      <c r="P373" s="16"/>
      <c r="Q373" s="4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</row>
    <row r="374" spans="1:56" x14ac:dyDescent="0.25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5"/>
      <c r="L374" s="16"/>
      <c r="M374" s="16"/>
      <c r="N374" s="16"/>
      <c r="O374" s="15"/>
      <c r="P374" s="16"/>
      <c r="Q374" s="4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</row>
    <row r="375" spans="1:56" x14ac:dyDescent="0.25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15"/>
      <c r="L375" s="16"/>
      <c r="M375" s="16"/>
      <c r="N375" s="16"/>
      <c r="O375" s="15"/>
      <c r="P375" s="16"/>
      <c r="Q375" s="4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</row>
    <row r="376" spans="1:56" x14ac:dyDescent="0.25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15"/>
      <c r="L376" s="16"/>
      <c r="M376" s="16"/>
      <c r="N376" s="16"/>
      <c r="O376" s="15"/>
      <c r="P376" s="16"/>
      <c r="Q376" s="4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</row>
    <row r="377" spans="1:56" x14ac:dyDescent="0.25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15"/>
      <c r="L377" s="16"/>
      <c r="M377" s="16"/>
      <c r="N377" s="16"/>
      <c r="O377" s="15"/>
      <c r="P377" s="16"/>
      <c r="Q377" s="4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</row>
    <row r="378" spans="1:56" x14ac:dyDescent="0.25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5"/>
      <c r="L378" s="16"/>
      <c r="M378" s="16"/>
      <c r="N378" s="16"/>
      <c r="O378" s="15"/>
      <c r="P378" s="16"/>
      <c r="Q378" s="4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</row>
    <row r="379" spans="1:56" x14ac:dyDescent="0.25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15"/>
      <c r="L379" s="16"/>
      <c r="M379" s="16"/>
      <c r="N379" s="16"/>
      <c r="O379" s="15"/>
      <c r="P379" s="16"/>
      <c r="Q379" s="4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</row>
    <row r="380" spans="1:56" x14ac:dyDescent="0.25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15"/>
      <c r="L380" s="16"/>
      <c r="M380" s="16"/>
      <c r="N380" s="16"/>
      <c r="O380" s="15"/>
      <c r="P380" s="16"/>
      <c r="Q380" s="4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</row>
    <row r="381" spans="1:56" x14ac:dyDescent="0.25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15"/>
      <c r="L381" s="16"/>
      <c r="M381" s="16"/>
      <c r="N381" s="16"/>
      <c r="O381" s="15"/>
      <c r="P381" s="16"/>
      <c r="Q381" s="4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</row>
    <row r="382" spans="1:56" x14ac:dyDescent="0.25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15"/>
      <c r="L382" s="16"/>
      <c r="M382" s="16"/>
      <c r="N382" s="16"/>
      <c r="O382" s="15"/>
      <c r="P382" s="16"/>
      <c r="Q382" s="4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</row>
    <row r="383" spans="1:56" x14ac:dyDescent="0.25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15"/>
      <c r="L383" s="16"/>
      <c r="M383" s="16"/>
      <c r="N383" s="16"/>
      <c r="O383" s="15"/>
      <c r="P383" s="16"/>
      <c r="Q383" s="4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</row>
    <row r="384" spans="1:56" x14ac:dyDescent="0.25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15"/>
      <c r="L384" s="16"/>
      <c r="M384" s="16"/>
      <c r="N384" s="16"/>
      <c r="O384" s="15"/>
      <c r="P384" s="16"/>
      <c r="Q384" s="4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</row>
    <row r="385" spans="1:56" x14ac:dyDescent="0.25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5"/>
      <c r="L385" s="16"/>
      <c r="M385" s="16"/>
      <c r="N385" s="16"/>
      <c r="O385" s="15"/>
      <c r="P385" s="16"/>
      <c r="Q385" s="4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</row>
    <row r="386" spans="1:56" x14ac:dyDescent="0.25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15"/>
      <c r="L386" s="16"/>
      <c r="M386" s="16"/>
      <c r="N386" s="16"/>
      <c r="O386" s="15"/>
      <c r="P386" s="16"/>
      <c r="Q386" s="4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</row>
    <row r="387" spans="1:56" x14ac:dyDescent="0.25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15"/>
      <c r="L387" s="16"/>
      <c r="M387" s="16"/>
      <c r="N387" s="16"/>
      <c r="O387" s="15"/>
      <c r="P387" s="16"/>
      <c r="Q387" s="4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</row>
    <row r="388" spans="1:56" x14ac:dyDescent="0.25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15"/>
      <c r="L388" s="16"/>
      <c r="M388" s="16"/>
      <c r="N388" s="16"/>
      <c r="O388" s="15"/>
      <c r="P388" s="16"/>
      <c r="Q388" s="4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</row>
    <row r="389" spans="1:56" x14ac:dyDescent="0.25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15"/>
      <c r="L389" s="16"/>
      <c r="M389" s="16"/>
      <c r="N389" s="16"/>
      <c r="O389" s="15"/>
      <c r="P389" s="16"/>
      <c r="Q389" s="4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</row>
    <row r="390" spans="1:56" x14ac:dyDescent="0.25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5"/>
      <c r="L390" s="16"/>
      <c r="M390" s="16"/>
      <c r="N390" s="16"/>
      <c r="O390" s="15"/>
      <c r="P390" s="16"/>
      <c r="Q390" s="4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</row>
    <row r="391" spans="1:56" x14ac:dyDescent="0.25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15"/>
      <c r="L391" s="16"/>
      <c r="M391" s="16"/>
      <c r="N391" s="16"/>
      <c r="O391" s="15"/>
      <c r="P391" s="16"/>
      <c r="Q391" s="4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</row>
    <row r="392" spans="1:56" x14ac:dyDescent="0.25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15"/>
      <c r="L392" s="16"/>
      <c r="M392" s="16"/>
      <c r="N392" s="16"/>
      <c r="O392" s="15"/>
      <c r="P392" s="16"/>
      <c r="Q392" s="4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</row>
    <row r="393" spans="1:56" x14ac:dyDescent="0.25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15"/>
      <c r="L393" s="16"/>
      <c r="M393" s="16"/>
      <c r="N393" s="16"/>
      <c r="O393" s="15"/>
      <c r="P393" s="16"/>
      <c r="Q393" s="4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</row>
    <row r="394" spans="1:56" x14ac:dyDescent="0.25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15"/>
      <c r="L394" s="16"/>
      <c r="M394" s="16"/>
      <c r="N394" s="16"/>
      <c r="O394" s="15"/>
      <c r="P394" s="16"/>
      <c r="Q394" s="4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</row>
    <row r="395" spans="1:56" x14ac:dyDescent="0.25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15"/>
      <c r="L395" s="16"/>
      <c r="M395" s="16"/>
      <c r="N395" s="16"/>
      <c r="O395" s="15"/>
      <c r="P395" s="16"/>
      <c r="Q395" s="4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</row>
    <row r="396" spans="1:56" x14ac:dyDescent="0.25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15"/>
      <c r="L396" s="16"/>
      <c r="M396" s="16"/>
      <c r="N396" s="16"/>
      <c r="O396" s="15"/>
      <c r="P396" s="16"/>
      <c r="Q396" s="4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</row>
    <row r="397" spans="1:56" x14ac:dyDescent="0.25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15"/>
      <c r="L397" s="16"/>
      <c r="M397" s="16"/>
      <c r="N397" s="16"/>
      <c r="O397" s="15"/>
      <c r="P397" s="16"/>
      <c r="Q397" s="4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</row>
    <row r="398" spans="1:56" x14ac:dyDescent="0.25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15"/>
      <c r="L398" s="16"/>
      <c r="M398" s="16"/>
      <c r="N398" s="16"/>
      <c r="O398" s="15"/>
      <c r="P398" s="16"/>
      <c r="Q398" s="4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</row>
    <row r="399" spans="1:56" x14ac:dyDescent="0.25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15"/>
      <c r="L399" s="16"/>
      <c r="M399" s="16"/>
      <c r="N399" s="16"/>
      <c r="O399" s="15"/>
      <c r="P399" s="16"/>
      <c r="Q399" s="4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</row>
    <row r="400" spans="1:56" x14ac:dyDescent="0.25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15"/>
      <c r="L400" s="16"/>
      <c r="M400" s="16"/>
      <c r="N400" s="16"/>
      <c r="O400" s="15"/>
      <c r="P400" s="16"/>
      <c r="Q400" s="4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</row>
    <row r="401" spans="1:56" x14ac:dyDescent="0.25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15"/>
      <c r="L401" s="16"/>
      <c r="M401" s="16"/>
      <c r="N401" s="16"/>
      <c r="O401" s="15"/>
      <c r="P401" s="16"/>
      <c r="Q401" s="4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</row>
    <row r="402" spans="1:56" x14ac:dyDescent="0.25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15"/>
      <c r="L402" s="16"/>
      <c r="M402" s="16"/>
      <c r="N402" s="16"/>
      <c r="O402" s="15"/>
      <c r="P402" s="16"/>
      <c r="Q402" s="4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</row>
    <row r="403" spans="1:56" x14ac:dyDescent="0.25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15"/>
      <c r="L403" s="16"/>
      <c r="M403" s="16"/>
      <c r="N403" s="16"/>
      <c r="O403" s="15"/>
      <c r="P403" s="16"/>
      <c r="Q403" s="4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</row>
    <row r="404" spans="1:56" x14ac:dyDescent="0.25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15"/>
      <c r="L404" s="16"/>
      <c r="M404" s="16"/>
      <c r="N404" s="16"/>
      <c r="O404" s="15"/>
      <c r="P404" s="16"/>
      <c r="Q404" s="4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</row>
    <row r="405" spans="1:56" x14ac:dyDescent="0.25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15"/>
      <c r="L405" s="16"/>
      <c r="M405" s="16"/>
      <c r="N405" s="16"/>
      <c r="O405" s="15"/>
      <c r="P405" s="16"/>
      <c r="Q405" s="4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</row>
    <row r="406" spans="1:56" x14ac:dyDescent="0.25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15"/>
      <c r="L406" s="16"/>
      <c r="M406" s="16"/>
      <c r="N406" s="16"/>
      <c r="O406" s="15"/>
      <c r="P406" s="16"/>
      <c r="Q406" s="4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</row>
    <row r="407" spans="1:56" x14ac:dyDescent="0.25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15"/>
      <c r="L407" s="16"/>
      <c r="M407" s="16"/>
      <c r="N407" s="16"/>
      <c r="O407" s="15"/>
      <c r="P407" s="16"/>
      <c r="Q407" s="4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</row>
    <row r="408" spans="1:56" x14ac:dyDescent="0.25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15"/>
      <c r="L408" s="16"/>
      <c r="M408" s="16"/>
      <c r="N408" s="16"/>
      <c r="O408" s="15"/>
      <c r="P408" s="16"/>
      <c r="Q408" s="4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</row>
    <row r="409" spans="1:56" x14ac:dyDescent="0.25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15"/>
      <c r="L409" s="16"/>
      <c r="M409" s="16"/>
      <c r="N409" s="16"/>
      <c r="O409" s="15"/>
      <c r="P409" s="16"/>
      <c r="Q409" s="4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</row>
    <row r="410" spans="1:56" x14ac:dyDescent="0.25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15"/>
      <c r="L410" s="16"/>
      <c r="M410" s="16"/>
      <c r="N410" s="16"/>
      <c r="O410" s="15"/>
      <c r="P410" s="16"/>
      <c r="Q410" s="4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</row>
    <row r="411" spans="1:56" x14ac:dyDescent="0.25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15"/>
      <c r="L411" s="16"/>
      <c r="M411" s="16"/>
      <c r="N411" s="16"/>
      <c r="O411" s="15"/>
      <c r="P411" s="16"/>
      <c r="Q411" s="4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</row>
    <row r="412" spans="1:56" x14ac:dyDescent="0.25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15"/>
      <c r="L412" s="16"/>
      <c r="M412" s="16"/>
      <c r="N412" s="16"/>
      <c r="O412" s="15"/>
      <c r="P412" s="16"/>
      <c r="Q412" s="4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</row>
    <row r="413" spans="1:56" x14ac:dyDescent="0.25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15"/>
      <c r="L413" s="16"/>
      <c r="M413" s="16"/>
      <c r="N413" s="16"/>
      <c r="O413" s="15"/>
      <c r="P413" s="16"/>
      <c r="Q413" s="4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</row>
    <row r="414" spans="1:56" x14ac:dyDescent="0.25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15"/>
      <c r="L414" s="16"/>
      <c r="M414" s="16"/>
      <c r="N414" s="16"/>
      <c r="O414" s="15"/>
      <c r="P414" s="16"/>
      <c r="Q414" s="4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</row>
    <row r="415" spans="1:56" x14ac:dyDescent="0.25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15"/>
      <c r="L415" s="16"/>
      <c r="M415" s="16"/>
      <c r="N415" s="16"/>
      <c r="O415" s="15"/>
      <c r="P415" s="16"/>
      <c r="Q415" s="4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</row>
    <row r="416" spans="1:56" x14ac:dyDescent="0.25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15"/>
      <c r="L416" s="16"/>
      <c r="M416" s="16"/>
      <c r="N416" s="16"/>
      <c r="O416" s="15"/>
      <c r="P416" s="16"/>
      <c r="Q416" s="4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</row>
    <row r="417" spans="1:56" x14ac:dyDescent="0.25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5"/>
      <c r="L417" s="16"/>
      <c r="M417" s="16"/>
      <c r="N417" s="16"/>
      <c r="O417" s="15"/>
      <c r="P417" s="16"/>
      <c r="Q417" s="4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</row>
    <row r="418" spans="1:56" x14ac:dyDescent="0.25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15"/>
      <c r="L418" s="16"/>
      <c r="M418" s="16"/>
      <c r="N418" s="16"/>
      <c r="O418" s="15"/>
      <c r="P418" s="16"/>
      <c r="Q418" s="4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</row>
    <row r="419" spans="1:56" x14ac:dyDescent="0.25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15"/>
      <c r="L419" s="16"/>
      <c r="M419" s="16"/>
      <c r="N419" s="16"/>
      <c r="O419" s="15"/>
      <c r="P419" s="16"/>
      <c r="Q419" s="4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</row>
    <row r="420" spans="1:56" x14ac:dyDescent="0.25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15"/>
      <c r="L420" s="16"/>
      <c r="M420" s="16"/>
      <c r="N420" s="16"/>
      <c r="O420" s="15"/>
      <c r="P420" s="16"/>
      <c r="Q420" s="4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</row>
    <row r="421" spans="1:56" x14ac:dyDescent="0.25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15"/>
      <c r="L421" s="16"/>
      <c r="M421" s="16"/>
      <c r="N421" s="16"/>
      <c r="O421" s="15"/>
      <c r="P421" s="16"/>
      <c r="Q421" s="4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</row>
    <row r="422" spans="1:56" x14ac:dyDescent="0.25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15"/>
      <c r="L422" s="16"/>
      <c r="M422" s="16"/>
      <c r="N422" s="16"/>
      <c r="O422" s="15"/>
      <c r="P422" s="16"/>
      <c r="Q422" s="4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</row>
    <row r="423" spans="1:56" x14ac:dyDescent="0.25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15"/>
      <c r="L423" s="16"/>
      <c r="M423" s="16"/>
      <c r="N423" s="16"/>
      <c r="O423" s="15"/>
      <c r="P423" s="16"/>
      <c r="Q423" s="4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</row>
    <row r="424" spans="1:56" x14ac:dyDescent="0.25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15"/>
      <c r="L424" s="16"/>
      <c r="M424" s="16"/>
      <c r="N424" s="16"/>
      <c r="O424" s="15"/>
      <c r="P424" s="16"/>
      <c r="Q424" s="4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</row>
    <row r="425" spans="1:56" x14ac:dyDescent="0.25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15"/>
      <c r="L425" s="16"/>
      <c r="M425" s="16"/>
      <c r="N425" s="16"/>
      <c r="O425" s="15"/>
      <c r="P425" s="16"/>
      <c r="Q425" s="4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</row>
    <row r="426" spans="1:56" x14ac:dyDescent="0.25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15"/>
      <c r="L426" s="16"/>
      <c r="M426" s="16"/>
      <c r="N426" s="16"/>
      <c r="O426" s="15"/>
      <c r="P426" s="16"/>
      <c r="Q426" s="4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</row>
    <row r="427" spans="1:56" x14ac:dyDescent="0.25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5"/>
      <c r="L427" s="16"/>
      <c r="M427" s="16"/>
      <c r="N427" s="16"/>
      <c r="O427" s="15"/>
      <c r="P427" s="16"/>
      <c r="Q427" s="4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</row>
    <row r="428" spans="1:56" x14ac:dyDescent="0.25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15"/>
      <c r="L428" s="16"/>
      <c r="M428" s="16"/>
      <c r="N428" s="16"/>
      <c r="O428" s="15"/>
      <c r="P428" s="16"/>
      <c r="Q428" s="4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</row>
    <row r="429" spans="1:56" x14ac:dyDescent="0.25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15"/>
      <c r="L429" s="16"/>
      <c r="M429" s="16"/>
      <c r="N429" s="16"/>
      <c r="O429" s="15"/>
      <c r="P429" s="16"/>
      <c r="Q429" s="4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</row>
    <row r="430" spans="1:56" x14ac:dyDescent="0.25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15"/>
      <c r="L430" s="16"/>
      <c r="M430" s="16"/>
      <c r="N430" s="16"/>
      <c r="O430" s="15"/>
      <c r="P430" s="16"/>
      <c r="Q430" s="4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</row>
    <row r="431" spans="1:56" x14ac:dyDescent="0.25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15"/>
      <c r="L431" s="16"/>
      <c r="M431" s="16"/>
      <c r="N431" s="16"/>
      <c r="O431" s="15"/>
      <c r="P431" s="16"/>
      <c r="Q431" s="4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</row>
    <row r="432" spans="1:56" x14ac:dyDescent="0.25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15"/>
      <c r="L432" s="16"/>
      <c r="M432" s="16"/>
      <c r="N432" s="16"/>
      <c r="O432" s="15"/>
      <c r="P432" s="16"/>
      <c r="Q432" s="4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</row>
    <row r="433" spans="1:56" x14ac:dyDescent="0.25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15"/>
      <c r="L433" s="16"/>
      <c r="M433" s="16"/>
      <c r="N433" s="16"/>
      <c r="O433" s="15"/>
      <c r="P433" s="16"/>
      <c r="Q433" s="4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</row>
    <row r="434" spans="1:56" x14ac:dyDescent="0.25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15"/>
      <c r="L434" s="16"/>
      <c r="M434" s="16"/>
      <c r="N434" s="16"/>
      <c r="O434" s="15"/>
      <c r="P434" s="16"/>
      <c r="Q434" s="4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</row>
    <row r="435" spans="1:56" x14ac:dyDescent="0.25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15"/>
      <c r="L435" s="16"/>
      <c r="M435" s="16"/>
      <c r="N435" s="16"/>
      <c r="O435" s="15"/>
      <c r="P435" s="16"/>
      <c r="Q435" s="4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</row>
    <row r="436" spans="1:56" x14ac:dyDescent="0.25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15"/>
      <c r="L436" s="16"/>
      <c r="M436" s="16"/>
      <c r="N436" s="16"/>
      <c r="O436" s="15"/>
      <c r="P436" s="16"/>
      <c r="Q436" s="4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</row>
    <row r="437" spans="1:56" x14ac:dyDescent="0.25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15"/>
      <c r="L437" s="16"/>
      <c r="M437" s="16"/>
      <c r="N437" s="16"/>
      <c r="O437" s="15"/>
      <c r="P437" s="16"/>
      <c r="Q437" s="4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</row>
    <row r="438" spans="1:56" x14ac:dyDescent="0.25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15"/>
      <c r="L438" s="16"/>
      <c r="M438" s="16"/>
      <c r="N438" s="16"/>
      <c r="O438" s="15"/>
      <c r="P438" s="16"/>
      <c r="Q438" s="4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</row>
    <row r="439" spans="1:56" x14ac:dyDescent="0.25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15"/>
      <c r="L439" s="16"/>
      <c r="M439" s="16"/>
      <c r="N439" s="16"/>
      <c r="O439" s="15"/>
      <c r="P439" s="16"/>
      <c r="Q439" s="4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</row>
    <row r="440" spans="1:56" x14ac:dyDescent="0.25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15"/>
      <c r="L440" s="16"/>
      <c r="M440" s="16"/>
      <c r="N440" s="16"/>
      <c r="O440" s="15"/>
      <c r="P440" s="16"/>
      <c r="Q440" s="4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</row>
    <row r="441" spans="1:56" x14ac:dyDescent="0.25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15"/>
      <c r="L441" s="16"/>
      <c r="M441" s="16"/>
      <c r="N441" s="16"/>
      <c r="O441" s="15"/>
      <c r="P441" s="16"/>
      <c r="Q441" s="4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</row>
    <row r="442" spans="1:56" x14ac:dyDescent="0.25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15"/>
      <c r="L442" s="16"/>
      <c r="M442" s="16"/>
      <c r="N442" s="16"/>
      <c r="O442" s="15"/>
      <c r="P442" s="16"/>
      <c r="Q442" s="4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</row>
    <row r="443" spans="1:56" x14ac:dyDescent="0.25">
      <c r="A443" s="17"/>
      <c r="K443" s="15"/>
      <c r="O443" s="15"/>
      <c r="Q443" s="4"/>
    </row>
    <row r="444" spans="1:56" x14ac:dyDescent="0.25">
      <c r="A444" s="17"/>
      <c r="K444" s="15"/>
      <c r="O444" s="15"/>
      <c r="Q444" s="4"/>
    </row>
    <row r="445" spans="1:56" x14ac:dyDescent="0.25">
      <c r="A445" s="17"/>
      <c r="K445" s="15"/>
      <c r="O445" s="15"/>
      <c r="Q445" s="4"/>
    </row>
    <row r="446" spans="1:56" x14ac:dyDescent="0.25">
      <c r="A446" s="17"/>
      <c r="K446" s="15"/>
      <c r="O446" s="15"/>
      <c r="Q446" s="4"/>
    </row>
    <row r="447" spans="1:56" x14ac:dyDescent="0.25">
      <c r="A447" s="17"/>
      <c r="K447" s="15"/>
      <c r="O447" s="15"/>
      <c r="Q447" s="4"/>
    </row>
    <row r="448" spans="1:56" x14ac:dyDescent="0.25">
      <c r="A448" s="17"/>
      <c r="K448" s="15"/>
      <c r="O448" s="15"/>
      <c r="Q448" s="4"/>
    </row>
    <row r="449" spans="1:17" x14ac:dyDescent="0.25">
      <c r="A449" s="17"/>
      <c r="K449" s="15"/>
      <c r="O449" s="15"/>
      <c r="Q449" s="4"/>
    </row>
    <row r="450" spans="1:17" x14ac:dyDescent="0.25">
      <c r="A450" s="17"/>
      <c r="K450" s="15"/>
      <c r="O450" s="15"/>
      <c r="Q450" s="4"/>
    </row>
    <row r="451" spans="1:17" x14ac:dyDescent="0.25">
      <c r="A451" s="17"/>
      <c r="K451" s="15"/>
      <c r="O451" s="15"/>
      <c r="Q451" s="4"/>
    </row>
    <row r="452" spans="1:17" x14ac:dyDescent="0.25">
      <c r="A452" s="17"/>
      <c r="K452" s="15"/>
      <c r="O452" s="15"/>
      <c r="Q452" s="4"/>
    </row>
    <row r="453" spans="1:17" x14ac:dyDescent="0.25">
      <c r="A453" s="17"/>
      <c r="K453" s="15"/>
      <c r="O453" s="15"/>
      <c r="Q453" s="4"/>
    </row>
    <row r="454" spans="1:17" x14ac:dyDescent="0.25">
      <c r="A454" s="17"/>
      <c r="K454" s="15"/>
      <c r="O454" s="15"/>
      <c r="Q454" s="4"/>
    </row>
    <row r="455" spans="1:17" x14ac:dyDescent="0.25">
      <c r="A455" s="17"/>
      <c r="K455" s="15"/>
      <c r="O455" s="15"/>
      <c r="Q455" s="4"/>
    </row>
    <row r="456" spans="1:17" x14ac:dyDescent="0.25">
      <c r="A456" s="17"/>
      <c r="K456" s="15"/>
      <c r="O456" s="15"/>
      <c r="Q456" s="4"/>
    </row>
    <row r="457" spans="1:17" x14ac:dyDescent="0.25">
      <c r="A457" s="17"/>
      <c r="K457" s="15"/>
      <c r="O457" s="15"/>
      <c r="Q457" s="4"/>
    </row>
    <row r="458" spans="1:17" x14ac:dyDescent="0.25">
      <c r="A458" s="17"/>
      <c r="K458" s="15"/>
      <c r="O458" s="15"/>
      <c r="Q458" s="4"/>
    </row>
    <row r="459" spans="1:17" x14ac:dyDescent="0.25">
      <c r="A459" s="17"/>
      <c r="K459" s="15"/>
      <c r="O459" s="15"/>
      <c r="Q459" s="4"/>
    </row>
    <row r="460" spans="1:17" x14ac:dyDescent="0.25">
      <c r="A460" s="17"/>
      <c r="K460" s="15"/>
      <c r="O460" s="15"/>
      <c r="Q460" s="4"/>
    </row>
    <row r="461" spans="1:17" x14ac:dyDescent="0.25">
      <c r="A461" s="17"/>
      <c r="K461" s="15"/>
      <c r="O461" s="15"/>
      <c r="Q461" s="4"/>
    </row>
    <row r="462" spans="1:17" x14ac:dyDescent="0.25">
      <c r="A462" s="17"/>
      <c r="K462" s="15"/>
      <c r="O462" s="15"/>
      <c r="Q462" s="4"/>
    </row>
    <row r="463" spans="1:17" x14ac:dyDescent="0.25">
      <c r="A463" s="17"/>
      <c r="K463" s="15"/>
      <c r="O463" s="15"/>
      <c r="Q463" s="4"/>
    </row>
    <row r="464" spans="1:17" x14ac:dyDescent="0.25">
      <c r="A464" s="17"/>
      <c r="K464" s="15"/>
      <c r="O464" s="15"/>
      <c r="Q464" s="4"/>
    </row>
    <row r="465" spans="1:17" x14ac:dyDescent="0.25">
      <c r="A465" s="17"/>
      <c r="K465" s="15"/>
      <c r="O465" s="15"/>
      <c r="Q465" s="4"/>
    </row>
    <row r="466" spans="1:17" x14ac:dyDescent="0.25">
      <c r="A466" s="17"/>
      <c r="K466" s="15"/>
      <c r="O466" s="15"/>
      <c r="Q466" s="4"/>
    </row>
    <row r="467" spans="1:17" x14ac:dyDescent="0.25">
      <c r="A467" s="17"/>
      <c r="K467" s="15"/>
      <c r="O467" s="15"/>
      <c r="Q467" s="4"/>
    </row>
    <row r="468" spans="1:17" x14ac:dyDescent="0.25">
      <c r="A468" s="17"/>
      <c r="K468" s="15"/>
      <c r="O468" s="15"/>
      <c r="Q468" s="4"/>
    </row>
    <row r="469" spans="1:17" x14ac:dyDescent="0.25">
      <c r="A469" s="17"/>
      <c r="K469" s="15"/>
      <c r="O469" s="15"/>
      <c r="Q469" s="4"/>
    </row>
    <row r="470" spans="1:17" x14ac:dyDescent="0.25">
      <c r="A470" s="17"/>
      <c r="K470" s="15"/>
      <c r="O470" s="15"/>
      <c r="Q470" s="4"/>
    </row>
    <row r="471" spans="1:17" x14ac:dyDescent="0.25">
      <c r="A471" s="17"/>
      <c r="K471" s="15"/>
      <c r="O471" s="15"/>
      <c r="Q471" s="4"/>
    </row>
    <row r="472" spans="1:17" x14ac:dyDescent="0.25">
      <c r="A472" s="17"/>
      <c r="K472" s="15"/>
      <c r="O472" s="15"/>
      <c r="Q472" s="4"/>
    </row>
    <row r="473" spans="1:17" x14ac:dyDescent="0.25">
      <c r="A473" s="17"/>
      <c r="K473" s="15"/>
      <c r="O473" s="15"/>
      <c r="Q473" s="4"/>
    </row>
    <row r="474" spans="1:17" x14ac:dyDescent="0.25">
      <c r="A474" s="17"/>
      <c r="K474" s="15"/>
      <c r="O474" s="15"/>
      <c r="Q474" s="4"/>
    </row>
    <row r="475" spans="1:17" x14ac:dyDescent="0.25">
      <c r="A475" s="17"/>
      <c r="K475" s="15"/>
      <c r="O475" s="15"/>
      <c r="Q475" s="4"/>
    </row>
    <row r="476" spans="1:17" x14ac:dyDescent="0.25">
      <c r="A476" s="17"/>
      <c r="K476" s="15"/>
      <c r="O476" s="15"/>
      <c r="Q476" s="4"/>
    </row>
    <row r="477" spans="1:17" x14ac:dyDescent="0.25">
      <c r="A477" s="17"/>
      <c r="K477" s="15"/>
      <c r="O477" s="15"/>
      <c r="Q477" s="4"/>
    </row>
    <row r="478" spans="1:17" x14ac:dyDescent="0.25">
      <c r="A478" s="17"/>
      <c r="K478" s="15"/>
      <c r="O478" s="15"/>
      <c r="Q478" s="4"/>
    </row>
    <row r="479" spans="1:17" x14ac:dyDescent="0.25">
      <c r="A479" s="17"/>
      <c r="K479" s="15"/>
      <c r="O479" s="15"/>
      <c r="Q479" s="4"/>
    </row>
    <row r="480" spans="1:17" x14ac:dyDescent="0.25">
      <c r="A480" s="17"/>
      <c r="K480" s="15"/>
      <c r="O480" s="15"/>
      <c r="Q480" s="4"/>
    </row>
    <row r="481" spans="1:17" x14ac:dyDescent="0.25">
      <c r="A481" s="17"/>
      <c r="K481" s="15"/>
      <c r="O481" s="15"/>
      <c r="Q481" s="4"/>
    </row>
    <row r="482" spans="1:17" x14ac:dyDescent="0.25">
      <c r="A482" s="17"/>
      <c r="K482" s="15"/>
      <c r="O482" s="15"/>
      <c r="Q482" s="4"/>
    </row>
    <row r="483" spans="1:17" x14ac:dyDescent="0.25">
      <c r="A483" s="17"/>
      <c r="K483" s="15"/>
      <c r="O483" s="15"/>
      <c r="Q483" s="4"/>
    </row>
    <row r="484" spans="1:17" x14ac:dyDescent="0.25">
      <c r="A484" s="17"/>
      <c r="K484" s="15"/>
      <c r="O484" s="15"/>
      <c r="Q484" s="4"/>
    </row>
    <row r="485" spans="1:17" x14ac:dyDescent="0.25">
      <c r="A485" s="17"/>
      <c r="K485" s="15"/>
      <c r="O485" s="15"/>
      <c r="Q485" s="4"/>
    </row>
    <row r="486" spans="1:17" x14ac:dyDescent="0.25">
      <c r="A486" s="17"/>
      <c r="K486" s="15"/>
      <c r="O486" s="15"/>
      <c r="Q486" s="4"/>
    </row>
    <row r="487" spans="1:17" x14ac:dyDescent="0.25">
      <c r="A487" s="17"/>
      <c r="K487" s="15"/>
      <c r="O487" s="15"/>
      <c r="Q487" s="4"/>
    </row>
    <row r="488" spans="1:17" x14ac:dyDescent="0.25">
      <c r="A488" s="17"/>
      <c r="K488" s="15"/>
      <c r="O488" s="15"/>
      <c r="Q488" s="4"/>
    </row>
    <row r="489" spans="1:17" x14ac:dyDescent="0.25">
      <c r="A489" s="17"/>
      <c r="K489" s="15"/>
      <c r="O489" s="15"/>
      <c r="Q489" s="4"/>
    </row>
    <row r="490" spans="1:17" x14ac:dyDescent="0.25">
      <c r="A490" s="17"/>
      <c r="K490" s="15"/>
      <c r="O490" s="15"/>
      <c r="Q490" s="4"/>
    </row>
    <row r="491" spans="1:17" x14ac:dyDescent="0.25">
      <c r="A491" s="17"/>
      <c r="K491" s="15"/>
      <c r="O491" s="15"/>
      <c r="Q491" s="4"/>
    </row>
    <row r="492" spans="1:17" x14ac:dyDescent="0.25">
      <c r="A492" s="17"/>
      <c r="K492" s="15"/>
      <c r="O492" s="15"/>
      <c r="Q492" s="4"/>
    </row>
    <row r="493" spans="1:17" x14ac:dyDescent="0.25">
      <c r="A493" s="17"/>
      <c r="K493" s="15"/>
      <c r="O493" s="15"/>
      <c r="Q493" s="4"/>
    </row>
    <row r="494" spans="1:17" x14ac:dyDescent="0.25">
      <c r="A494" s="17"/>
      <c r="K494" s="15"/>
      <c r="O494" s="15"/>
      <c r="Q494" s="4"/>
    </row>
    <row r="495" spans="1:17" x14ac:dyDescent="0.25">
      <c r="A495" s="17"/>
      <c r="K495" s="15"/>
      <c r="O495" s="15"/>
      <c r="Q495" s="4"/>
    </row>
    <row r="496" spans="1:17" x14ac:dyDescent="0.25">
      <c r="A496" s="17"/>
      <c r="K496" s="15"/>
      <c r="O496" s="15"/>
      <c r="Q496" s="4"/>
    </row>
    <row r="497" spans="1:17" x14ac:dyDescent="0.25">
      <c r="A497" s="17"/>
      <c r="K497" s="15"/>
      <c r="O497" s="15"/>
      <c r="Q497" s="4"/>
    </row>
    <row r="498" spans="1:17" x14ac:dyDescent="0.25">
      <c r="A498" s="17"/>
      <c r="K498" s="15"/>
      <c r="O498" s="15"/>
      <c r="Q498" s="4"/>
    </row>
    <row r="499" spans="1:17" x14ac:dyDescent="0.25">
      <c r="A499" s="17"/>
      <c r="K499" s="15"/>
      <c r="O499" s="15"/>
      <c r="Q499" s="4"/>
    </row>
    <row r="500" spans="1:17" x14ac:dyDescent="0.25">
      <c r="A500" s="17"/>
      <c r="K500" s="15"/>
      <c r="O500" s="15"/>
      <c r="Q500" s="4"/>
    </row>
    <row r="501" spans="1:17" x14ac:dyDescent="0.25">
      <c r="A501" s="17"/>
      <c r="K501" s="15"/>
      <c r="O501" s="15"/>
      <c r="Q501" s="4"/>
    </row>
    <row r="502" spans="1:17" x14ac:dyDescent="0.25">
      <c r="A502" s="17"/>
      <c r="K502" s="15"/>
      <c r="O502" s="15"/>
      <c r="Q502" s="4"/>
    </row>
    <row r="503" spans="1:17" x14ac:dyDescent="0.25">
      <c r="A503" s="17"/>
      <c r="K503" s="15"/>
      <c r="O503" s="15"/>
      <c r="Q503" s="4"/>
    </row>
    <row r="504" spans="1:17" x14ac:dyDescent="0.25">
      <c r="A504" s="17"/>
      <c r="K504" s="15"/>
      <c r="O504" s="15"/>
      <c r="Q504" s="4"/>
    </row>
    <row r="505" spans="1:17" x14ac:dyDescent="0.25">
      <c r="A505" s="17"/>
      <c r="K505" s="15"/>
      <c r="O505" s="15"/>
      <c r="Q505" s="4"/>
    </row>
    <row r="506" spans="1:17" x14ac:dyDescent="0.25">
      <c r="A506" s="17"/>
      <c r="K506" s="15"/>
      <c r="O506" s="15"/>
      <c r="Q506" s="4"/>
    </row>
    <row r="507" spans="1:17" x14ac:dyDescent="0.25">
      <c r="A507" s="17"/>
      <c r="K507" s="15"/>
      <c r="O507" s="15"/>
      <c r="Q507" s="4"/>
    </row>
    <row r="508" spans="1:17" x14ac:dyDescent="0.25">
      <c r="A508" s="17"/>
      <c r="K508" s="15"/>
      <c r="O508" s="15"/>
      <c r="Q508" s="4"/>
    </row>
    <row r="509" spans="1:17" x14ac:dyDescent="0.25">
      <c r="A509" s="17"/>
      <c r="K509" s="15"/>
      <c r="O509" s="15"/>
      <c r="Q509" s="4"/>
    </row>
    <row r="510" spans="1:17" x14ac:dyDescent="0.25">
      <c r="A510" s="17"/>
      <c r="K510" s="15"/>
      <c r="O510" s="15"/>
      <c r="Q510" s="4"/>
    </row>
    <row r="511" spans="1:17" x14ac:dyDescent="0.25">
      <c r="A511" s="17"/>
      <c r="K511" s="15"/>
      <c r="O511" s="15"/>
      <c r="Q511" s="4"/>
    </row>
    <row r="512" spans="1:17" x14ac:dyDescent="0.25">
      <c r="A512" s="17"/>
      <c r="K512" s="15"/>
      <c r="O512" s="15"/>
      <c r="Q512" s="4"/>
    </row>
    <row r="513" spans="1:17" x14ac:dyDescent="0.25">
      <c r="A513" s="17"/>
      <c r="K513" s="15"/>
      <c r="O513" s="15"/>
      <c r="Q513" s="4"/>
    </row>
    <row r="514" spans="1:17" x14ac:dyDescent="0.25">
      <c r="A514" s="17"/>
      <c r="K514" s="15"/>
      <c r="O514" s="15"/>
      <c r="Q514" s="4"/>
    </row>
    <row r="515" spans="1:17" x14ac:dyDescent="0.25">
      <c r="A515" s="17"/>
      <c r="K515" s="15"/>
      <c r="O515" s="15"/>
      <c r="Q515" s="4"/>
    </row>
    <row r="516" spans="1:17" x14ac:dyDescent="0.25">
      <c r="A516" s="17"/>
      <c r="K516" s="15"/>
      <c r="O516" s="15"/>
      <c r="Q516" s="4"/>
    </row>
    <row r="517" spans="1:17" x14ac:dyDescent="0.25">
      <c r="A517" s="17"/>
      <c r="K517" s="15"/>
      <c r="O517" s="15"/>
      <c r="Q517" s="4"/>
    </row>
    <row r="518" spans="1:17" x14ac:dyDescent="0.25">
      <c r="A518" s="17"/>
      <c r="K518" s="15"/>
      <c r="O518" s="15"/>
      <c r="Q518" s="4"/>
    </row>
    <row r="519" spans="1:17" x14ac:dyDescent="0.25">
      <c r="A519" s="17"/>
      <c r="K519" s="15"/>
      <c r="O519" s="15"/>
      <c r="Q519" s="4"/>
    </row>
    <row r="520" spans="1:17" x14ac:dyDescent="0.25">
      <c r="A520" s="17"/>
      <c r="K520" s="15"/>
      <c r="O520" s="15"/>
      <c r="Q520" s="4"/>
    </row>
    <row r="521" spans="1:17" x14ac:dyDescent="0.25">
      <c r="A521" s="17"/>
      <c r="K521" s="15"/>
      <c r="O521" s="15"/>
      <c r="Q521" s="4"/>
    </row>
    <row r="522" spans="1:17" x14ac:dyDescent="0.25">
      <c r="A522" s="17"/>
      <c r="K522" s="15"/>
      <c r="O522" s="15"/>
      <c r="Q522" s="4"/>
    </row>
    <row r="523" spans="1:17" x14ac:dyDescent="0.25">
      <c r="A523" s="17"/>
      <c r="K523" s="15"/>
      <c r="O523" s="15"/>
      <c r="Q523" s="4"/>
    </row>
    <row r="524" spans="1:17" x14ac:dyDescent="0.25">
      <c r="A524" s="17"/>
      <c r="K524" s="15"/>
      <c r="O524" s="15"/>
      <c r="Q524" s="4"/>
    </row>
    <row r="525" spans="1:17" x14ac:dyDescent="0.25">
      <c r="A525" s="17"/>
      <c r="K525" s="15"/>
      <c r="O525" s="15"/>
      <c r="Q525" s="4"/>
    </row>
    <row r="526" spans="1:17" x14ac:dyDescent="0.25">
      <c r="A526" s="17"/>
      <c r="K526" s="15"/>
      <c r="O526" s="15"/>
      <c r="Q526" s="4"/>
    </row>
    <row r="527" spans="1:17" x14ac:dyDescent="0.25">
      <c r="A527" s="17"/>
      <c r="K527" s="15"/>
      <c r="O527" s="15"/>
      <c r="Q527" s="4"/>
    </row>
    <row r="528" spans="1:17" x14ac:dyDescent="0.25">
      <c r="A528" s="17"/>
      <c r="K528" s="15"/>
      <c r="O528" s="15"/>
      <c r="Q528" s="4"/>
    </row>
    <row r="529" spans="1:17" x14ac:dyDescent="0.25">
      <c r="A529" s="17"/>
      <c r="K529" s="15"/>
      <c r="O529" s="15"/>
      <c r="Q529" s="4"/>
    </row>
    <row r="530" spans="1:17" x14ac:dyDescent="0.25">
      <c r="A530" s="17"/>
      <c r="K530" s="15"/>
      <c r="O530" s="15"/>
      <c r="Q530" s="4"/>
    </row>
    <row r="531" spans="1:17" x14ac:dyDescent="0.25">
      <c r="A531" s="17"/>
      <c r="K531" s="15"/>
      <c r="O531" s="15"/>
      <c r="Q531" s="4"/>
    </row>
    <row r="532" spans="1:17" x14ac:dyDescent="0.25">
      <c r="A532" s="17"/>
      <c r="K532" s="15"/>
      <c r="O532" s="15"/>
      <c r="Q532" s="4"/>
    </row>
    <row r="533" spans="1:17" x14ac:dyDescent="0.25">
      <c r="A533" s="17"/>
      <c r="K533" s="15"/>
      <c r="O533" s="15"/>
      <c r="Q533" s="4"/>
    </row>
    <row r="534" spans="1:17" x14ac:dyDescent="0.25">
      <c r="A534" s="17"/>
      <c r="K534" s="15"/>
      <c r="O534" s="15"/>
      <c r="Q534" s="4"/>
    </row>
    <row r="535" spans="1:17" x14ac:dyDescent="0.25">
      <c r="A535" s="17"/>
      <c r="K535" s="15"/>
      <c r="O535" s="15"/>
      <c r="Q535" s="4"/>
    </row>
    <row r="536" spans="1:17" x14ac:dyDescent="0.25">
      <c r="A536" s="17"/>
      <c r="K536" s="15"/>
      <c r="O536" s="15"/>
      <c r="Q536" s="4"/>
    </row>
    <row r="537" spans="1:17" x14ac:dyDescent="0.25">
      <c r="A537" s="17"/>
      <c r="K537" s="15"/>
      <c r="O537" s="15"/>
      <c r="Q537" s="4"/>
    </row>
    <row r="538" spans="1:17" x14ac:dyDescent="0.25">
      <c r="A538" s="17"/>
      <c r="K538" s="15"/>
      <c r="O538" s="15"/>
      <c r="Q538" s="4"/>
    </row>
    <row r="539" spans="1:17" x14ac:dyDescent="0.25">
      <c r="A539" s="17"/>
      <c r="K539" s="15"/>
      <c r="O539" s="15"/>
      <c r="Q539" s="4"/>
    </row>
    <row r="540" spans="1:17" x14ac:dyDescent="0.25">
      <c r="A540" s="17"/>
      <c r="K540" s="15"/>
      <c r="O540" s="15"/>
      <c r="Q540" s="4"/>
    </row>
    <row r="541" spans="1:17" x14ac:dyDescent="0.25">
      <c r="A541" s="17"/>
      <c r="K541" s="15"/>
      <c r="O541" s="15"/>
      <c r="Q541" s="4"/>
    </row>
    <row r="542" spans="1:17" x14ac:dyDescent="0.25">
      <c r="A542" s="17"/>
      <c r="K542" s="15"/>
      <c r="O542" s="15"/>
      <c r="Q542" s="4"/>
    </row>
    <row r="543" spans="1:17" x14ac:dyDescent="0.25">
      <c r="A543" s="17"/>
      <c r="K543" s="15"/>
      <c r="O543" s="15"/>
      <c r="Q543" s="4"/>
    </row>
    <row r="544" spans="1:17" x14ac:dyDescent="0.25">
      <c r="A544" s="17"/>
      <c r="K544" s="15"/>
      <c r="O544" s="15"/>
      <c r="Q544" s="4"/>
    </row>
    <row r="545" spans="1:17" x14ac:dyDescent="0.25">
      <c r="A545" s="17"/>
      <c r="K545" s="15"/>
      <c r="O545" s="15"/>
      <c r="Q545" s="4"/>
    </row>
    <row r="546" spans="1:17" x14ac:dyDescent="0.25">
      <c r="A546" s="17"/>
      <c r="K546" s="15"/>
      <c r="O546" s="15"/>
      <c r="Q546" s="4"/>
    </row>
    <row r="547" spans="1:17" x14ac:dyDescent="0.25">
      <c r="A547" s="17"/>
      <c r="K547" s="15"/>
      <c r="O547" s="15"/>
      <c r="Q547" s="4"/>
    </row>
    <row r="548" spans="1:17" x14ac:dyDescent="0.25">
      <c r="A548" s="17"/>
      <c r="K548" s="15"/>
      <c r="O548" s="15"/>
      <c r="Q548" s="4"/>
    </row>
    <row r="549" spans="1:17" x14ac:dyDescent="0.25">
      <c r="A549" s="17"/>
      <c r="K549" s="15"/>
      <c r="O549" s="15"/>
      <c r="Q549" s="4"/>
    </row>
    <row r="550" spans="1:17" x14ac:dyDescent="0.25">
      <c r="A550" s="17"/>
      <c r="K550" s="15"/>
      <c r="O550" s="15"/>
      <c r="Q550" s="4"/>
    </row>
    <row r="551" spans="1:17" x14ac:dyDescent="0.25">
      <c r="A551" s="17"/>
      <c r="K551" s="15"/>
      <c r="O551" s="15"/>
      <c r="Q551" s="4"/>
    </row>
    <row r="552" spans="1:17" x14ac:dyDescent="0.25">
      <c r="A552" s="17"/>
      <c r="K552" s="15"/>
      <c r="O552" s="15"/>
      <c r="Q552" s="4"/>
    </row>
    <row r="553" spans="1:17" x14ac:dyDescent="0.25">
      <c r="A553" s="17"/>
      <c r="K553" s="15"/>
      <c r="O553" s="15"/>
      <c r="Q553" s="4"/>
    </row>
    <row r="554" spans="1:17" x14ac:dyDescent="0.25">
      <c r="A554" s="17"/>
      <c r="K554" s="15"/>
      <c r="O554" s="15"/>
      <c r="Q554" s="4"/>
    </row>
    <row r="555" spans="1:17" x14ac:dyDescent="0.25">
      <c r="A555" s="17"/>
      <c r="K555" s="15"/>
      <c r="O555" s="15"/>
      <c r="Q555" s="4"/>
    </row>
    <row r="556" spans="1:17" x14ac:dyDescent="0.25">
      <c r="A556" s="17"/>
      <c r="K556" s="15"/>
      <c r="O556" s="15"/>
      <c r="Q556" s="4"/>
    </row>
    <row r="557" spans="1:17" x14ac:dyDescent="0.25">
      <c r="A557" s="17"/>
      <c r="K557" s="15"/>
      <c r="O557" s="15"/>
      <c r="Q557" s="4"/>
    </row>
    <row r="558" spans="1:17" x14ac:dyDescent="0.25">
      <c r="A558" s="17"/>
      <c r="K558" s="15"/>
      <c r="O558" s="15"/>
      <c r="Q558" s="4"/>
    </row>
    <row r="559" spans="1:17" x14ac:dyDescent="0.25">
      <c r="A559" s="17"/>
      <c r="K559" s="15"/>
      <c r="O559" s="15"/>
      <c r="Q559" s="4"/>
    </row>
    <row r="560" spans="1:17" x14ac:dyDescent="0.25">
      <c r="A560" s="17"/>
      <c r="K560" s="15"/>
      <c r="O560" s="15"/>
      <c r="Q560" s="4"/>
    </row>
    <row r="561" spans="1:17" x14ac:dyDescent="0.25">
      <c r="A561" s="17"/>
      <c r="K561" s="15"/>
      <c r="O561" s="15"/>
      <c r="Q561" s="4"/>
    </row>
    <row r="562" spans="1:17" x14ac:dyDescent="0.25">
      <c r="A562" s="17"/>
      <c r="K562" s="15"/>
      <c r="O562" s="15"/>
      <c r="Q562" s="4"/>
    </row>
    <row r="563" spans="1:17" x14ac:dyDescent="0.25">
      <c r="A563" s="17"/>
      <c r="K563" s="15"/>
      <c r="O563" s="15"/>
      <c r="Q563" s="4"/>
    </row>
    <row r="564" spans="1:17" x14ac:dyDescent="0.25">
      <c r="A564" s="17"/>
      <c r="K564" s="15"/>
      <c r="O564" s="15"/>
      <c r="Q564" s="4"/>
    </row>
    <row r="565" spans="1:17" x14ac:dyDescent="0.25">
      <c r="A565" s="17"/>
      <c r="K565" s="15"/>
      <c r="O565" s="15"/>
      <c r="Q565" s="4"/>
    </row>
    <row r="566" spans="1:17" x14ac:dyDescent="0.25">
      <c r="A566" s="17"/>
      <c r="K566" s="15"/>
      <c r="O566" s="15"/>
      <c r="Q566" s="4"/>
    </row>
    <row r="567" spans="1:17" x14ac:dyDescent="0.25">
      <c r="A567" s="17"/>
      <c r="K567" s="15"/>
      <c r="O567" s="15"/>
      <c r="Q567" s="4"/>
    </row>
    <row r="568" spans="1:17" x14ac:dyDescent="0.25">
      <c r="A568" s="17"/>
      <c r="K568" s="15"/>
      <c r="O568" s="15"/>
      <c r="Q568" s="4"/>
    </row>
    <row r="569" spans="1:17" x14ac:dyDescent="0.25">
      <c r="A569" s="17"/>
      <c r="K569" s="15"/>
      <c r="O569" s="15"/>
      <c r="Q569" s="4"/>
    </row>
    <row r="570" spans="1:17" x14ac:dyDescent="0.25">
      <c r="A570" s="17"/>
      <c r="K570" s="15"/>
      <c r="O570" s="15"/>
      <c r="Q570" s="4"/>
    </row>
    <row r="571" spans="1:17" x14ac:dyDescent="0.25">
      <c r="A571" s="17"/>
      <c r="K571" s="15"/>
      <c r="O571" s="15"/>
      <c r="Q571" s="4"/>
    </row>
    <row r="572" spans="1:17" x14ac:dyDescent="0.25">
      <c r="A572" s="17"/>
      <c r="K572" s="15"/>
      <c r="O572" s="15"/>
      <c r="Q572" s="4"/>
    </row>
    <row r="573" spans="1:17" x14ac:dyDescent="0.25">
      <c r="A573" s="17"/>
      <c r="K573" s="15"/>
      <c r="O573" s="15"/>
      <c r="Q573" s="4"/>
    </row>
    <row r="574" spans="1:17" x14ac:dyDescent="0.25">
      <c r="A574" s="17"/>
      <c r="K574" s="15"/>
      <c r="O574" s="15"/>
      <c r="Q574" s="4"/>
    </row>
    <row r="575" spans="1:17" x14ac:dyDescent="0.25">
      <c r="A575" s="17"/>
      <c r="K575" s="15"/>
      <c r="O575" s="15"/>
      <c r="Q575" s="4"/>
    </row>
    <row r="576" spans="1:17" x14ac:dyDescent="0.25">
      <c r="A576" s="17"/>
      <c r="K576" s="15"/>
      <c r="O576" s="15"/>
      <c r="Q576" s="4"/>
    </row>
    <row r="577" spans="1:17" x14ac:dyDescent="0.25">
      <c r="A577" s="17"/>
      <c r="K577" s="15"/>
      <c r="O577" s="15"/>
      <c r="Q577" s="4"/>
    </row>
    <row r="578" spans="1:17" x14ac:dyDescent="0.25">
      <c r="A578" s="17"/>
      <c r="K578" s="15"/>
      <c r="O578" s="15"/>
      <c r="Q578" s="4"/>
    </row>
    <row r="579" spans="1:17" x14ac:dyDescent="0.25">
      <c r="A579" s="17"/>
      <c r="K579" s="15"/>
      <c r="O579" s="15"/>
      <c r="Q579" s="4"/>
    </row>
    <row r="580" spans="1:17" x14ac:dyDescent="0.25">
      <c r="A580" s="17"/>
      <c r="K580" s="15"/>
      <c r="O580" s="15"/>
      <c r="Q580" s="4"/>
    </row>
    <row r="581" spans="1:17" x14ac:dyDescent="0.25">
      <c r="A581" s="17"/>
      <c r="K581" s="15"/>
      <c r="O581" s="15"/>
      <c r="Q581" s="4"/>
    </row>
    <row r="582" spans="1:17" x14ac:dyDescent="0.25">
      <c r="A582" s="17"/>
      <c r="K582" s="15"/>
      <c r="O582" s="15"/>
      <c r="Q582" s="4"/>
    </row>
    <row r="583" spans="1:17" x14ac:dyDescent="0.25">
      <c r="A583" s="17"/>
      <c r="K583" s="15"/>
      <c r="O583" s="15"/>
      <c r="Q583" s="4"/>
    </row>
    <row r="584" spans="1:17" x14ac:dyDescent="0.25">
      <c r="A584" s="17"/>
      <c r="K584" s="15"/>
      <c r="O584" s="15"/>
      <c r="Q584" s="4"/>
    </row>
    <row r="585" spans="1:17" x14ac:dyDescent="0.25">
      <c r="A585" s="17"/>
      <c r="K585" s="15"/>
      <c r="O585" s="15"/>
      <c r="Q585" s="4"/>
    </row>
    <row r="586" spans="1:17" x14ac:dyDescent="0.25">
      <c r="A586" s="17"/>
      <c r="K586" s="15"/>
      <c r="O586" s="15"/>
      <c r="Q586" s="4"/>
    </row>
    <row r="587" spans="1:17" x14ac:dyDescent="0.25">
      <c r="A587" s="17"/>
      <c r="K587" s="15"/>
      <c r="O587" s="15"/>
      <c r="Q587" s="4"/>
    </row>
    <row r="588" spans="1:17" x14ac:dyDescent="0.25">
      <c r="A588" s="17"/>
      <c r="K588" s="15"/>
      <c r="O588" s="15"/>
      <c r="Q588" s="4"/>
    </row>
    <row r="589" spans="1:17" x14ac:dyDescent="0.25">
      <c r="A589" s="17"/>
      <c r="K589" s="15"/>
      <c r="O589" s="15"/>
      <c r="Q589" s="4"/>
    </row>
    <row r="590" spans="1:17" x14ac:dyDescent="0.25">
      <c r="A590" s="17"/>
      <c r="K590" s="15"/>
      <c r="O590" s="15"/>
      <c r="Q590" s="4"/>
    </row>
    <row r="591" spans="1:17" x14ac:dyDescent="0.25">
      <c r="A591" s="17"/>
      <c r="K591" s="15"/>
      <c r="O591" s="15"/>
      <c r="Q591" s="4"/>
    </row>
    <row r="592" spans="1:17" x14ac:dyDescent="0.25">
      <c r="A592" s="17"/>
      <c r="K592" s="15"/>
      <c r="O592" s="15"/>
      <c r="Q592" s="4"/>
    </row>
    <row r="593" spans="1:17" x14ac:dyDescent="0.25">
      <c r="A593" s="17"/>
      <c r="K593" s="15"/>
      <c r="O593" s="15"/>
      <c r="Q593" s="4"/>
    </row>
    <row r="594" spans="1:17" x14ac:dyDescent="0.25">
      <c r="A594" s="17"/>
      <c r="K594" s="15"/>
      <c r="O594" s="15"/>
      <c r="Q594" s="4"/>
    </row>
    <row r="595" spans="1:17" x14ac:dyDescent="0.25">
      <c r="A595" s="17"/>
      <c r="K595" s="15"/>
      <c r="O595" s="15"/>
      <c r="Q595" s="4"/>
    </row>
    <row r="596" spans="1:17" x14ac:dyDescent="0.25">
      <c r="A596" s="17"/>
      <c r="K596" s="15"/>
      <c r="O596" s="15"/>
      <c r="Q596" s="4"/>
    </row>
    <row r="597" spans="1:17" x14ac:dyDescent="0.25">
      <c r="A597" s="17"/>
      <c r="K597" s="15"/>
      <c r="O597" s="15"/>
      <c r="Q597" s="4"/>
    </row>
    <row r="598" spans="1:17" x14ac:dyDescent="0.25">
      <c r="A598" s="17"/>
      <c r="K598" s="15"/>
      <c r="O598" s="15"/>
      <c r="Q598" s="4"/>
    </row>
    <row r="599" spans="1:17" x14ac:dyDescent="0.25">
      <c r="A599" s="17"/>
      <c r="K599" s="15"/>
      <c r="O599" s="15"/>
      <c r="Q599" s="4"/>
    </row>
    <row r="600" spans="1:17" x14ac:dyDescent="0.25">
      <c r="A600" s="17"/>
      <c r="K600" s="15"/>
      <c r="O600" s="15"/>
      <c r="Q600" s="4"/>
    </row>
    <row r="601" spans="1:17" x14ac:dyDescent="0.25">
      <c r="A601" s="17"/>
      <c r="K601" s="15"/>
      <c r="O601" s="15"/>
      <c r="Q601" s="4"/>
    </row>
    <row r="602" spans="1:17" x14ac:dyDescent="0.25">
      <c r="A602" s="17"/>
      <c r="K602" s="15"/>
      <c r="O602" s="15"/>
      <c r="Q602" s="4"/>
    </row>
    <row r="603" spans="1:17" x14ac:dyDescent="0.25">
      <c r="A603" s="17"/>
      <c r="K603" s="15"/>
      <c r="O603" s="15"/>
      <c r="Q603" s="4"/>
    </row>
    <row r="604" spans="1:17" x14ac:dyDescent="0.25">
      <c r="A604" s="17"/>
      <c r="K604" s="15"/>
      <c r="O604" s="15"/>
      <c r="Q604" s="4"/>
    </row>
    <row r="605" spans="1:17" x14ac:dyDescent="0.25">
      <c r="A605" s="17"/>
      <c r="K605" s="15"/>
      <c r="O605" s="15"/>
      <c r="Q605" s="4"/>
    </row>
    <row r="606" spans="1:17" x14ac:dyDescent="0.25">
      <c r="A606" s="17"/>
      <c r="K606" s="15"/>
      <c r="O606" s="15"/>
      <c r="Q606" s="4"/>
    </row>
    <row r="607" spans="1:17" x14ac:dyDescent="0.25">
      <c r="A607" s="17"/>
      <c r="K607" s="15"/>
      <c r="O607" s="15"/>
      <c r="Q607" s="4"/>
    </row>
    <row r="608" spans="1:17" x14ac:dyDescent="0.25">
      <c r="A608" s="17"/>
      <c r="K608" s="15"/>
      <c r="O608" s="15"/>
      <c r="Q608" s="4"/>
    </row>
    <row r="609" spans="1:17" x14ac:dyDescent="0.25">
      <c r="A609" s="17"/>
      <c r="K609" s="15"/>
      <c r="O609" s="15"/>
      <c r="Q609" s="4"/>
    </row>
    <row r="610" spans="1:17" x14ac:dyDescent="0.25">
      <c r="A610" s="17"/>
      <c r="K610" s="15"/>
      <c r="O610" s="15"/>
      <c r="Q610" s="4"/>
    </row>
    <row r="611" spans="1:17" x14ac:dyDescent="0.25">
      <c r="A611" s="17"/>
      <c r="K611" s="15"/>
      <c r="O611" s="15"/>
      <c r="Q611" s="4"/>
    </row>
    <row r="612" spans="1:17" x14ac:dyDescent="0.25">
      <c r="A612" s="17"/>
      <c r="K612" s="15"/>
      <c r="O612" s="15"/>
      <c r="Q612" s="4"/>
    </row>
    <row r="613" spans="1:17" x14ac:dyDescent="0.25">
      <c r="A613" s="17"/>
      <c r="K613" s="15"/>
      <c r="O613" s="15"/>
      <c r="Q613" s="4"/>
    </row>
    <row r="614" spans="1:17" x14ac:dyDescent="0.25">
      <c r="A614" s="17"/>
      <c r="K614" s="15"/>
      <c r="O614" s="15"/>
      <c r="Q614" s="4"/>
    </row>
    <row r="615" spans="1:17" x14ac:dyDescent="0.25">
      <c r="A615" s="17"/>
      <c r="K615" s="15"/>
      <c r="O615" s="15"/>
      <c r="Q615" s="4"/>
    </row>
    <row r="616" spans="1:17" x14ac:dyDescent="0.25">
      <c r="A616" s="17"/>
      <c r="K616" s="15"/>
      <c r="O616" s="15"/>
      <c r="Q616" s="4"/>
    </row>
    <row r="617" spans="1:17" x14ac:dyDescent="0.25">
      <c r="A617" s="17"/>
      <c r="K617" s="15"/>
      <c r="O617" s="15"/>
      <c r="Q617" s="4"/>
    </row>
    <row r="618" spans="1:17" x14ac:dyDescent="0.25">
      <c r="A618" s="17"/>
      <c r="K618" s="15"/>
      <c r="O618" s="15"/>
      <c r="Q618" s="4"/>
    </row>
    <row r="619" spans="1:17" x14ac:dyDescent="0.25">
      <c r="A619" s="17"/>
      <c r="K619" s="15"/>
      <c r="O619" s="15"/>
      <c r="Q619" s="4"/>
    </row>
    <row r="620" spans="1:17" x14ac:dyDescent="0.25">
      <c r="A620" s="17"/>
      <c r="K620" s="15"/>
      <c r="O620" s="15"/>
      <c r="Q620" s="4"/>
    </row>
    <row r="621" spans="1:17" x14ac:dyDescent="0.25">
      <c r="A621" s="17"/>
      <c r="K621" s="15"/>
      <c r="O621" s="15"/>
      <c r="Q621" s="4"/>
    </row>
    <row r="622" spans="1:17" x14ac:dyDescent="0.25">
      <c r="A622" s="17"/>
      <c r="K622" s="15"/>
      <c r="O622" s="15"/>
      <c r="Q622" s="4"/>
    </row>
    <row r="623" spans="1:17" x14ac:dyDescent="0.25">
      <c r="A623" s="17"/>
      <c r="K623" s="15"/>
      <c r="O623" s="15"/>
      <c r="Q623" s="4"/>
    </row>
    <row r="624" spans="1:17" x14ac:dyDescent="0.25">
      <c r="A624" s="17"/>
      <c r="K624" s="15"/>
      <c r="O624" s="15"/>
      <c r="Q624" s="4"/>
    </row>
    <row r="625" spans="1:17" x14ac:dyDescent="0.25">
      <c r="A625" s="17"/>
      <c r="K625" s="15"/>
      <c r="O625" s="15"/>
      <c r="Q625" s="4"/>
    </row>
    <row r="626" spans="1:17" x14ac:dyDescent="0.25">
      <c r="A626" s="17"/>
      <c r="K626" s="15"/>
      <c r="O626" s="15"/>
      <c r="Q626" s="4"/>
    </row>
    <row r="627" spans="1:17" x14ac:dyDescent="0.25">
      <c r="A627" s="17"/>
      <c r="K627" s="15"/>
      <c r="O627" s="15"/>
      <c r="Q627" s="4"/>
    </row>
    <row r="628" spans="1:17" x14ac:dyDescent="0.25">
      <c r="A628" s="17"/>
      <c r="K628" s="15"/>
      <c r="O628" s="15"/>
      <c r="Q628" s="4"/>
    </row>
    <row r="629" spans="1:17" x14ac:dyDescent="0.25">
      <c r="A629" s="17"/>
      <c r="K629" s="15"/>
      <c r="O629" s="15"/>
      <c r="Q629" s="4"/>
    </row>
    <row r="630" spans="1:17" x14ac:dyDescent="0.25">
      <c r="A630" s="17"/>
      <c r="K630" s="15"/>
      <c r="O630" s="15"/>
      <c r="Q630" s="4"/>
    </row>
    <row r="631" spans="1:17" x14ac:dyDescent="0.25">
      <c r="A631" s="17"/>
      <c r="K631" s="15"/>
      <c r="O631" s="15"/>
      <c r="Q631" s="4"/>
    </row>
    <row r="632" spans="1:17" x14ac:dyDescent="0.25">
      <c r="A632" s="17"/>
      <c r="K632" s="15"/>
      <c r="O632" s="15"/>
      <c r="Q632" s="4"/>
    </row>
    <row r="633" spans="1:17" x14ac:dyDescent="0.25">
      <c r="A633" s="17"/>
      <c r="K633" s="15"/>
      <c r="O633" s="15"/>
      <c r="Q633" s="4"/>
    </row>
    <row r="634" spans="1:17" x14ac:dyDescent="0.25">
      <c r="A634" s="17"/>
      <c r="K634" s="15"/>
      <c r="O634" s="15"/>
      <c r="Q634" s="4"/>
    </row>
    <row r="635" spans="1:17" x14ac:dyDescent="0.25">
      <c r="A635" s="17"/>
      <c r="K635" s="15"/>
      <c r="O635" s="15"/>
      <c r="Q635" s="4"/>
    </row>
    <row r="636" spans="1:17" x14ac:dyDescent="0.25">
      <c r="A636" s="17"/>
      <c r="K636" s="15"/>
      <c r="O636" s="15"/>
      <c r="Q636" s="4"/>
    </row>
    <row r="637" spans="1:17" x14ac:dyDescent="0.25">
      <c r="A637" s="17"/>
      <c r="K637" s="15"/>
      <c r="O637" s="15"/>
      <c r="Q637" s="4"/>
    </row>
    <row r="638" spans="1:17" x14ac:dyDescent="0.25">
      <c r="A638" s="17"/>
      <c r="K638" s="15"/>
      <c r="O638" s="15"/>
      <c r="Q638" s="4"/>
    </row>
    <row r="639" spans="1:17" x14ac:dyDescent="0.25">
      <c r="A639" s="17"/>
      <c r="K639" s="15"/>
      <c r="O639" s="15"/>
      <c r="Q639" s="4"/>
    </row>
    <row r="640" spans="1:17" x14ac:dyDescent="0.25">
      <c r="A640" s="17"/>
      <c r="K640" s="15"/>
      <c r="O640" s="15"/>
      <c r="Q640" s="4"/>
    </row>
    <row r="641" spans="1:17" x14ac:dyDescent="0.25">
      <c r="A641" s="17"/>
      <c r="K641" s="15"/>
      <c r="O641" s="15"/>
      <c r="Q641" s="4"/>
    </row>
    <row r="642" spans="1:17" x14ac:dyDescent="0.25">
      <c r="A642" s="17"/>
      <c r="K642" s="15"/>
      <c r="O642" s="15"/>
      <c r="Q642" s="4"/>
    </row>
    <row r="643" spans="1:17" x14ac:dyDescent="0.25">
      <c r="A643" s="17"/>
      <c r="K643" s="15"/>
      <c r="O643" s="15"/>
      <c r="Q643" s="4"/>
    </row>
    <row r="644" spans="1:17" x14ac:dyDescent="0.25">
      <c r="A644" s="17"/>
      <c r="K644" s="15"/>
      <c r="O644" s="15"/>
      <c r="Q644" s="4"/>
    </row>
    <row r="645" spans="1:17" x14ac:dyDescent="0.25">
      <c r="A645" s="17"/>
      <c r="K645" s="15"/>
      <c r="O645" s="15"/>
      <c r="Q645" s="4"/>
    </row>
    <row r="646" spans="1:17" x14ac:dyDescent="0.25">
      <c r="A646" s="17"/>
      <c r="K646" s="15"/>
      <c r="O646" s="15"/>
      <c r="Q646" s="4"/>
    </row>
    <row r="647" spans="1:17" x14ac:dyDescent="0.25">
      <c r="A647" s="17"/>
      <c r="K647" s="15"/>
      <c r="O647" s="15"/>
      <c r="Q647" s="4"/>
    </row>
    <row r="648" spans="1:17" x14ac:dyDescent="0.25">
      <c r="A648" s="17"/>
      <c r="K648" s="15"/>
      <c r="O648" s="15"/>
      <c r="Q648" s="4"/>
    </row>
    <row r="649" spans="1:17" x14ac:dyDescent="0.25">
      <c r="A649" s="17"/>
      <c r="K649" s="15"/>
      <c r="O649" s="15"/>
      <c r="Q649" s="4"/>
    </row>
    <row r="650" spans="1:17" x14ac:dyDescent="0.25">
      <c r="A650" s="17"/>
      <c r="K650" s="15"/>
      <c r="O650" s="15"/>
      <c r="Q650" s="4"/>
    </row>
    <row r="651" spans="1:17" x14ac:dyDescent="0.25">
      <c r="A651" s="17"/>
      <c r="K651" s="15"/>
      <c r="O651" s="15"/>
      <c r="Q651" s="4"/>
    </row>
    <row r="652" spans="1:17" x14ac:dyDescent="0.25">
      <c r="A652" s="17"/>
      <c r="K652" s="15"/>
      <c r="O652" s="15"/>
      <c r="Q652" s="4"/>
    </row>
    <row r="653" spans="1:17" x14ac:dyDescent="0.25">
      <c r="A653" s="17"/>
      <c r="K653" s="15"/>
      <c r="O653" s="15"/>
      <c r="Q653" s="4"/>
    </row>
    <row r="654" spans="1:17" x14ac:dyDescent="0.25">
      <c r="A654" s="17"/>
      <c r="K654" s="15"/>
      <c r="O654" s="15"/>
      <c r="Q654" s="4"/>
    </row>
    <row r="655" spans="1:17" x14ac:dyDescent="0.25">
      <c r="A655" s="17"/>
      <c r="K655" s="15"/>
      <c r="O655" s="15"/>
      <c r="Q655" s="4"/>
    </row>
    <row r="656" spans="1:17" x14ac:dyDescent="0.25">
      <c r="A656" s="17"/>
      <c r="K656" s="15"/>
      <c r="O656" s="15"/>
      <c r="Q656" s="4"/>
    </row>
    <row r="657" spans="1:17" x14ac:dyDescent="0.25">
      <c r="A657" s="17"/>
      <c r="K657" s="15"/>
      <c r="O657" s="15"/>
      <c r="Q657" s="4"/>
    </row>
    <row r="658" spans="1:17" x14ac:dyDescent="0.25">
      <c r="A658" s="17"/>
      <c r="K658" s="15"/>
      <c r="O658" s="15"/>
      <c r="Q658" s="4"/>
    </row>
    <row r="659" spans="1:17" x14ac:dyDescent="0.25">
      <c r="A659" s="17"/>
      <c r="K659" s="15"/>
      <c r="O659" s="15"/>
      <c r="Q659" s="4"/>
    </row>
    <row r="660" spans="1:17" x14ac:dyDescent="0.25">
      <c r="A660" s="17"/>
      <c r="K660" s="15"/>
      <c r="O660" s="15"/>
      <c r="Q660" s="4"/>
    </row>
    <row r="661" spans="1:17" x14ac:dyDescent="0.25">
      <c r="A661" s="17"/>
      <c r="K661" s="15"/>
      <c r="O661" s="15"/>
      <c r="Q661" s="4"/>
    </row>
    <row r="662" spans="1:17" x14ac:dyDescent="0.25">
      <c r="A662" s="17"/>
      <c r="K662" s="15"/>
      <c r="O662" s="15"/>
      <c r="Q662" s="4"/>
    </row>
    <row r="663" spans="1:17" x14ac:dyDescent="0.25">
      <c r="A663" s="17"/>
      <c r="K663" s="15"/>
      <c r="O663" s="15"/>
      <c r="Q663" s="4"/>
    </row>
    <row r="664" spans="1:17" x14ac:dyDescent="0.25">
      <c r="A664" s="17"/>
      <c r="K664" s="15"/>
      <c r="O664" s="15"/>
      <c r="Q664" s="4"/>
    </row>
    <row r="665" spans="1:17" x14ac:dyDescent="0.25">
      <c r="A665" s="17"/>
      <c r="K665" s="15"/>
      <c r="O665" s="15"/>
      <c r="Q665" s="4"/>
    </row>
    <row r="666" spans="1:17" x14ac:dyDescent="0.25">
      <c r="A666" s="17"/>
      <c r="K666" s="15"/>
      <c r="O666" s="15"/>
      <c r="Q666" s="4"/>
    </row>
    <row r="667" spans="1:17" x14ac:dyDescent="0.25">
      <c r="A667" s="17"/>
      <c r="K667" s="15"/>
      <c r="O667" s="15"/>
      <c r="Q667" s="4"/>
    </row>
    <row r="668" spans="1:17" x14ac:dyDescent="0.25">
      <c r="A668" s="17"/>
      <c r="K668" s="15"/>
      <c r="O668" s="15"/>
      <c r="Q668" s="4"/>
    </row>
    <row r="669" spans="1:17" x14ac:dyDescent="0.25">
      <c r="A669" s="17"/>
      <c r="K669" s="15"/>
      <c r="O669" s="15"/>
      <c r="Q669" s="4"/>
    </row>
    <row r="670" spans="1:17" x14ac:dyDescent="0.25">
      <c r="A670" s="17"/>
      <c r="K670" s="15"/>
      <c r="O670" s="15"/>
      <c r="Q670" s="4"/>
    </row>
    <row r="671" spans="1:17" x14ac:dyDescent="0.25">
      <c r="A671" s="17"/>
      <c r="K671" s="15"/>
      <c r="O671" s="15"/>
      <c r="Q671" s="4"/>
    </row>
    <row r="672" spans="1:17" x14ac:dyDescent="0.25">
      <c r="A672" s="17"/>
      <c r="K672" s="15"/>
      <c r="O672" s="15"/>
      <c r="Q672" s="4"/>
    </row>
    <row r="673" spans="1:17" x14ac:dyDescent="0.25">
      <c r="A673" s="17"/>
      <c r="K673" s="15"/>
      <c r="O673" s="15"/>
      <c r="Q673" s="4"/>
    </row>
    <row r="674" spans="1:17" x14ac:dyDescent="0.25">
      <c r="A674" s="17"/>
      <c r="K674" s="15"/>
      <c r="O674" s="15"/>
      <c r="Q674" s="4"/>
    </row>
    <row r="675" spans="1:17" x14ac:dyDescent="0.25">
      <c r="A675" s="17"/>
      <c r="K675" s="15"/>
      <c r="O675" s="15"/>
      <c r="Q675" s="4"/>
    </row>
    <row r="676" spans="1:17" x14ac:dyDescent="0.25">
      <c r="A676" s="17"/>
      <c r="K676" s="15"/>
      <c r="O676" s="15"/>
      <c r="Q676" s="4"/>
    </row>
    <row r="677" spans="1:17" x14ac:dyDescent="0.25">
      <c r="A677" s="17"/>
      <c r="K677" s="15"/>
      <c r="O677" s="15"/>
      <c r="Q677" s="4"/>
    </row>
    <row r="678" spans="1:17" x14ac:dyDescent="0.25">
      <c r="A678" s="17"/>
      <c r="K678" s="15"/>
      <c r="O678" s="15"/>
      <c r="Q678" s="4"/>
    </row>
    <row r="679" spans="1:17" x14ac:dyDescent="0.25">
      <c r="A679" s="17"/>
      <c r="K679" s="15"/>
      <c r="O679" s="15"/>
      <c r="Q679" s="4"/>
    </row>
    <row r="680" spans="1:17" x14ac:dyDescent="0.25">
      <c r="A680" s="17"/>
      <c r="K680" s="15"/>
      <c r="O680" s="15"/>
      <c r="Q680" s="4"/>
    </row>
    <row r="681" spans="1:17" x14ac:dyDescent="0.25">
      <c r="A681" s="17"/>
      <c r="K681" s="15"/>
      <c r="O681" s="15"/>
      <c r="Q681" s="4"/>
    </row>
    <row r="682" spans="1:17" x14ac:dyDescent="0.25">
      <c r="A682" s="17"/>
      <c r="K682" s="15"/>
      <c r="O682" s="15"/>
      <c r="Q682" s="4"/>
    </row>
    <row r="683" spans="1:17" x14ac:dyDescent="0.25">
      <c r="A683" s="17"/>
      <c r="K683" s="15"/>
      <c r="O683" s="15"/>
      <c r="Q683" s="4"/>
    </row>
    <row r="684" spans="1:17" x14ac:dyDescent="0.25">
      <c r="A684" s="17"/>
      <c r="K684" s="15"/>
      <c r="O684" s="15"/>
      <c r="Q684" s="4"/>
    </row>
    <row r="685" spans="1:17" x14ac:dyDescent="0.25">
      <c r="A685" s="17"/>
      <c r="K685" s="15"/>
      <c r="O685" s="15"/>
      <c r="Q685" s="4"/>
    </row>
    <row r="686" spans="1:17" x14ac:dyDescent="0.25">
      <c r="A686" s="17"/>
      <c r="K686" s="15"/>
      <c r="O686" s="15"/>
      <c r="Q686" s="4"/>
    </row>
    <row r="687" spans="1:17" x14ac:dyDescent="0.25">
      <c r="A687" s="17"/>
      <c r="K687" s="15"/>
      <c r="O687" s="15"/>
      <c r="Q687" s="4"/>
    </row>
    <row r="688" spans="1:17" x14ac:dyDescent="0.25">
      <c r="A688" s="17"/>
      <c r="K688" s="15"/>
      <c r="O688" s="15"/>
      <c r="Q688" s="4"/>
    </row>
    <row r="689" spans="1:17" x14ac:dyDescent="0.25">
      <c r="A689" s="17"/>
      <c r="K689" s="15"/>
      <c r="O689" s="15"/>
      <c r="Q689" s="4"/>
    </row>
    <row r="690" spans="1:17" x14ac:dyDescent="0.25">
      <c r="A690" s="17"/>
      <c r="K690" s="15"/>
      <c r="O690" s="15"/>
      <c r="Q690" s="4"/>
    </row>
    <row r="691" spans="1:17" x14ac:dyDescent="0.25">
      <c r="A691" s="17"/>
      <c r="K691" s="15"/>
      <c r="O691" s="15"/>
      <c r="Q691" s="4"/>
    </row>
    <row r="692" spans="1:17" x14ac:dyDescent="0.25">
      <c r="A692" s="17"/>
      <c r="K692" s="15"/>
      <c r="O692" s="15"/>
      <c r="Q692" s="4"/>
    </row>
    <row r="693" spans="1:17" x14ac:dyDescent="0.25">
      <c r="A693" s="17"/>
      <c r="K693" s="15"/>
      <c r="O693" s="15"/>
      <c r="Q693" s="4"/>
    </row>
    <row r="694" spans="1:17" x14ac:dyDescent="0.25">
      <c r="A694" s="17"/>
      <c r="K694" s="15"/>
      <c r="O694" s="15"/>
      <c r="Q694" s="4"/>
    </row>
    <row r="695" spans="1:17" x14ac:dyDescent="0.25">
      <c r="A695" s="17"/>
      <c r="K695" s="15"/>
      <c r="O695" s="15"/>
      <c r="Q695" s="4"/>
    </row>
    <row r="696" spans="1:17" x14ac:dyDescent="0.25">
      <c r="A696" s="17"/>
      <c r="K696" s="15"/>
      <c r="O696" s="15"/>
      <c r="Q696" s="4"/>
    </row>
    <row r="697" spans="1:17" x14ac:dyDescent="0.25">
      <c r="A697" s="17"/>
      <c r="K697" s="15"/>
      <c r="O697" s="15"/>
      <c r="Q697" s="4"/>
    </row>
    <row r="698" spans="1:17" x14ac:dyDescent="0.25">
      <c r="A698" s="17"/>
      <c r="K698" s="15"/>
      <c r="O698" s="15"/>
      <c r="Q698" s="4"/>
    </row>
    <row r="699" spans="1:17" x14ac:dyDescent="0.25">
      <c r="A699" s="17"/>
      <c r="K699" s="15"/>
      <c r="O699" s="15"/>
      <c r="Q699" s="4"/>
    </row>
    <row r="700" spans="1:17" x14ac:dyDescent="0.25">
      <c r="A700" s="17"/>
      <c r="K700" s="15"/>
      <c r="O700" s="15"/>
      <c r="Q700" s="4"/>
    </row>
    <row r="701" spans="1:17" x14ac:dyDescent="0.25">
      <c r="A701" s="17"/>
      <c r="K701" s="15"/>
      <c r="O701" s="15"/>
      <c r="Q701" s="4"/>
    </row>
    <row r="702" spans="1:17" x14ac:dyDescent="0.25">
      <c r="A702" s="17"/>
      <c r="K702" s="15"/>
      <c r="O702" s="15"/>
      <c r="Q702" s="4"/>
    </row>
    <row r="703" spans="1:17" x14ac:dyDescent="0.25">
      <c r="A703" s="17"/>
      <c r="K703" s="15"/>
      <c r="O703" s="15"/>
      <c r="Q703" s="4"/>
    </row>
    <row r="704" spans="1:17" x14ac:dyDescent="0.25">
      <c r="A704" s="17"/>
      <c r="K704" s="15"/>
      <c r="O704" s="15"/>
      <c r="Q704" s="4"/>
    </row>
    <row r="705" spans="1:17" x14ac:dyDescent="0.25">
      <c r="A705" s="17"/>
      <c r="K705" s="15"/>
      <c r="O705" s="15"/>
      <c r="Q705" s="4"/>
    </row>
    <row r="706" spans="1:17" x14ac:dyDescent="0.25">
      <c r="A706" s="17"/>
      <c r="K706" s="15"/>
      <c r="O706" s="15"/>
      <c r="Q706" s="4"/>
    </row>
    <row r="707" spans="1:17" x14ac:dyDescent="0.25">
      <c r="A707" s="17"/>
      <c r="K707" s="15"/>
      <c r="O707" s="15"/>
      <c r="Q707" s="4"/>
    </row>
    <row r="708" spans="1:17" x14ac:dyDescent="0.25">
      <c r="A708" s="17"/>
      <c r="K708" s="15"/>
      <c r="O708" s="15"/>
      <c r="Q708" s="4"/>
    </row>
    <row r="709" spans="1:17" x14ac:dyDescent="0.25">
      <c r="A709" s="17"/>
      <c r="K709" s="15"/>
      <c r="O709" s="15"/>
      <c r="Q709" s="4"/>
    </row>
    <row r="710" spans="1:17" x14ac:dyDescent="0.25">
      <c r="A710" s="17"/>
      <c r="K710" s="15"/>
      <c r="O710" s="15"/>
      <c r="Q710" s="4"/>
    </row>
    <row r="711" spans="1:17" x14ac:dyDescent="0.25">
      <c r="A711" s="17"/>
      <c r="K711" s="15"/>
      <c r="O711" s="15"/>
      <c r="Q711" s="4"/>
    </row>
    <row r="712" spans="1:17" x14ac:dyDescent="0.25">
      <c r="A712" s="17"/>
      <c r="K712" s="15"/>
      <c r="O712" s="15"/>
      <c r="Q712" s="4"/>
    </row>
    <row r="713" spans="1:17" x14ac:dyDescent="0.25">
      <c r="A713" s="17"/>
      <c r="K713" s="15"/>
      <c r="O713" s="15"/>
      <c r="Q713" s="4"/>
    </row>
    <row r="714" spans="1:17" x14ac:dyDescent="0.25">
      <c r="A714" s="17"/>
      <c r="K714" s="15"/>
      <c r="O714" s="15"/>
      <c r="Q714" s="4"/>
    </row>
    <row r="715" spans="1:17" x14ac:dyDescent="0.25">
      <c r="A715" s="17"/>
      <c r="K715" s="15"/>
      <c r="O715" s="15"/>
      <c r="Q715" s="4"/>
    </row>
    <row r="716" spans="1:17" x14ac:dyDescent="0.25">
      <c r="A716" s="17"/>
      <c r="K716" s="15"/>
      <c r="O716" s="15"/>
      <c r="Q716" s="4"/>
    </row>
    <row r="717" spans="1:17" x14ac:dyDescent="0.25">
      <c r="A717" s="17"/>
      <c r="K717" s="15"/>
      <c r="O717" s="15"/>
      <c r="Q717" s="4"/>
    </row>
    <row r="718" spans="1:17" x14ac:dyDescent="0.25">
      <c r="A718" s="17"/>
      <c r="K718" s="15"/>
      <c r="O718" s="15"/>
      <c r="Q718" s="4"/>
    </row>
    <row r="719" spans="1:17" x14ac:dyDescent="0.25">
      <c r="A719" s="17"/>
      <c r="K719" s="15"/>
      <c r="O719" s="15"/>
      <c r="Q719" s="4"/>
    </row>
    <row r="720" spans="1:17" x14ac:dyDescent="0.25">
      <c r="A720" s="17"/>
      <c r="K720" s="15"/>
      <c r="O720" s="15"/>
      <c r="Q720" s="4"/>
    </row>
    <row r="721" spans="1:17" x14ac:dyDescent="0.25">
      <c r="A721" s="17"/>
      <c r="K721" s="15"/>
      <c r="O721" s="15"/>
      <c r="Q721" s="4"/>
    </row>
    <row r="722" spans="1:17" x14ac:dyDescent="0.25">
      <c r="A722" s="17"/>
      <c r="K722" s="15"/>
      <c r="O722" s="15"/>
      <c r="Q722" s="4"/>
    </row>
    <row r="723" spans="1:17" x14ac:dyDescent="0.25">
      <c r="A723" s="17"/>
      <c r="K723" s="15"/>
      <c r="O723" s="15"/>
      <c r="Q723" s="4"/>
    </row>
    <row r="724" spans="1:17" x14ac:dyDescent="0.25">
      <c r="A724" s="17"/>
      <c r="K724" s="15"/>
      <c r="O724" s="15"/>
      <c r="Q724" s="4"/>
    </row>
    <row r="725" spans="1:17" x14ac:dyDescent="0.25">
      <c r="A725" s="17"/>
      <c r="K725" s="15"/>
      <c r="O725" s="15"/>
      <c r="Q725" s="4"/>
    </row>
    <row r="726" spans="1:17" x14ac:dyDescent="0.25">
      <c r="A726" s="17"/>
      <c r="K726" s="15"/>
      <c r="O726" s="15"/>
      <c r="Q726" s="4"/>
    </row>
    <row r="727" spans="1:17" x14ac:dyDescent="0.25">
      <c r="A727" s="17"/>
      <c r="K727" s="15"/>
      <c r="O727" s="15"/>
      <c r="Q727" s="4"/>
    </row>
    <row r="728" spans="1:17" x14ac:dyDescent="0.25">
      <c r="A728" s="17"/>
      <c r="K728" s="15"/>
      <c r="O728" s="15"/>
      <c r="Q728" s="4"/>
    </row>
    <row r="729" spans="1:17" x14ac:dyDescent="0.25">
      <c r="A729" s="17"/>
      <c r="K729" s="15"/>
      <c r="O729" s="15"/>
      <c r="Q729" s="4"/>
    </row>
    <row r="730" spans="1:17" x14ac:dyDescent="0.25">
      <c r="A730" s="17"/>
      <c r="K730" s="15"/>
      <c r="O730" s="15"/>
      <c r="Q730" s="4"/>
    </row>
    <row r="731" spans="1:17" x14ac:dyDescent="0.25">
      <c r="A731" s="17"/>
      <c r="K731" s="15"/>
      <c r="O731" s="15"/>
      <c r="Q731" s="4"/>
    </row>
    <row r="732" spans="1:17" x14ac:dyDescent="0.25">
      <c r="A732" s="17"/>
      <c r="K732" s="15"/>
      <c r="O732" s="15"/>
      <c r="Q732" s="4"/>
    </row>
    <row r="733" spans="1:17" x14ac:dyDescent="0.25">
      <c r="A733" s="17"/>
      <c r="K733" s="15"/>
      <c r="O733" s="15"/>
      <c r="Q733" s="4"/>
    </row>
    <row r="734" spans="1:17" x14ac:dyDescent="0.25">
      <c r="A734" s="17"/>
      <c r="K734" s="15"/>
      <c r="O734" s="15"/>
      <c r="Q734" s="4"/>
    </row>
    <row r="735" spans="1:17" x14ac:dyDescent="0.25">
      <c r="A735" s="17"/>
      <c r="K735" s="15"/>
      <c r="O735" s="15"/>
      <c r="Q735" s="4"/>
    </row>
    <row r="736" spans="1:17" x14ac:dyDescent="0.25">
      <c r="A736" s="17"/>
      <c r="K736" s="15"/>
      <c r="O736" s="15"/>
      <c r="Q736" s="4"/>
    </row>
    <row r="737" spans="1:17" x14ac:dyDescent="0.25">
      <c r="A737" s="17"/>
      <c r="K737" s="15"/>
      <c r="O737" s="15"/>
      <c r="Q737" s="4"/>
    </row>
    <row r="738" spans="1:17" x14ac:dyDescent="0.25">
      <c r="A738" s="17"/>
      <c r="K738" s="15"/>
      <c r="O738" s="15"/>
      <c r="Q738" s="4"/>
    </row>
    <row r="739" spans="1:17" x14ac:dyDescent="0.25">
      <c r="A739" s="17"/>
      <c r="K739" s="15"/>
      <c r="O739" s="15"/>
      <c r="Q739" s="4"/>
    </row>
    <row r="740" spans="1:17" x14ac:dyDescent="0.25">
      <c r="A740" s="17"/>
      <c r="K740" s="15"/>
      <c r="O740" s="15"/>
      <c r="Q740" s="4"/>
    </row>
    <row r="741" spans="1:17" x14ac:dyDescent="0.25">
      <c r="A741" s="17"/>
      <c r="K741" s="15"/>
      <c r="O741" s="15"/>
      <c r="Q741" s="4"/>
    </row>
    <row r="742" spans="1:17" x14ac:dyDescent="0.25">
      <c r="A742" s="17"/>
      <c r="K742" s="15"/>
      <c r="O742" s="15"/>
      <c r="Q742" s="4"/>
    </row>
    <row r="743" spans="1:17" x14ac:dyDescent="0.25">
      <c r="A743" s="17"/>
      <c r="K743" s="15"/>
      <c r="O743" s="15"/>
      <c r="Q743" s="4"/>
    </row>
    <row r="744" spans="1:17" x14ac:dyDescent="0.25">
      <c r="A744" s="17"/>
      <c r="K744" s="15"/>
      <c r="O744" s="15"/>
      <c r="Q744" s="4"/>
    </row>
    <row r="745" spans="1:17" x14ac:dyDescent="0.25">
      <c r="A745" s="17"/>
      <c r="K745" s="15"/>
      <c r="O745" s="15"/>
      <c r="Q745" s="4"/>
    </row>
    <row r="746" spans="1:17" x14ac:dyDescent="0.25">
      <c r="A746" s="17"/>
      <c r="K746" s="15"/>
      <c r="O746" s="15"/>
      <c r="Q746" s="4"/>
    </row>
    <row r="747" spans="1:17" x14ac:dyDescent="0.25">
      <c r="A747" s="17"/>
      <c r="K747" s="15"/>
      <c r="O747" s="15"/>
      <c r="Q747" s="4"/>
    </row>
    <row r="748" spans="1:17" x14ac:dyDescent="0.25">
      <c r="A748" s="17"/>
      <c r="K748" s="15"/>
      <c r="O748" s="15"/>
      <c r="Q748" s="4"/>
    </row>
    <row r="749" spans="1:17" x14ac:dyDescent="0.25">
      <c r="A749" s="17"/>
      <c r="K749" s="15"/>
      <c r="O749" s="15"/>
      <c r="Q749" s="4"/>
    </row>
    <row r="750" spans="1:17" x14ac:dyDescent="0.25">
      <c r="A750" s="17"/>
      <c r="K750" s="15"/>
      <c r="O750" s="15"/>
      <c r="Q750" s="4"/>
    </row>
    <row r="751" spans="1:17" x14ac:dyDescent="0.25">
      <c r="A751" s="17"/>
      <c r="K751" s="15"/>
      <c r="O751" s="15"/>
      <c r="Q751" s="4"/>
    </row>
    <row r="752" spans="1:17" x14ac:dyDescent="0.25">
      <c r="A752" s="17"/>
      <c r="K752" s="15"/>
      <c r="O752" s="15"/>
      <c r="Q752" s="4"/>
    </row>
    <row r="753" spans="1:17" x14ac:dyDescent="0.25">
      <c r="A753" s="17"/>
      <c r="K753" s="15"/>
      <c r="O753" s="15"/>
      <c r="Q753" s="4"/>
    </row>
    <row r="754" spans="1:17" x14ac:dyDescent="0.25">
      <c r="A754" s="17"/>
      <c r="K754" s="15"/>
      <c r="O754" s="15"/>
      <c r="Q754" s="4"/>
    </row>
    <row r="755" spans="1:17" x14ac:dyDescent="0.25">
      <c r="A755" s="17"/>
      <c r="K755" s="15"/>
      <c r="O755" s="15"/>
      <c r="Q755" s="4"/>
    </row>
    <row r="756" spans="1:17" x14ac:dyDescent="0.25">
      <c r="A756" s="17"/>
      <c r="K756" s="15"/>
      <c r="O756" s="15"/>
      <c r="Q756" s="4"/>
    </row>
    <row r="757" spans="1:17" x14ac:dyDescent="0.25">
      <c r="A757" s="17"/>
      <c r="K757" s="15"/>
      <c r="O757" s="15"/>
      <c r="Q757" s="4"/>
    </row>
    <row r="758" spans="1:17" x14ac:dyDescent="0.25">
      <c r="A758" s="17"/>
      <c r="K758" s="15"/>
      <c r="O758" s="15"/>
      <c r="Q758" s="4"/>
    </row>
    <row r="759" spans="1:17" x14ac:dyDescent="0.25">
      <c r="A759" s="17"/>
      <c r="K759" s="15"/>
      <c r="O759" s="15"/>
      <c r="Q759" s="4"/>
    </row>
    <row r="760" spans="1:17" x14ac:dyDescent="0.25">
      <c r="A760" s="17"/>
      <c r="K760" s="15"/>
      <c r="O760" s="15"/>
      <c r="Q760" s="4"/>
    </row>
    <row r="761" spans="1:17" x14ac:dyDescent="0.25">
      <c r="A761" s="17"/>
      <c r="K761" s="15"/>
      <c r="O761" s="15"/>
      <c r="Q761" s="4"/>
    </row>
    <row r="762" spans="1:17" x14ac:dyDescent="0.25">
      <c r="A762" s="17"/>
      <c r="K762" s="15"/>
      <c r="O762" s="15"/>
      <c r="Q762" s="4"/>
    </row>
    <row r="763" spans="1:17" x14ac:dyDescent="0.25">
      <c r="A763" s="17"/>
      <c r="K763" s="15"/>
      <c r="O763" s="15"/>
      <c r="Q763" s="4"/>
    </row>
    <row r="764" spans="1:17" x14ac:dyDescent="0.25">
      <c r="A764" s="17"/>
      <c r="K764" s="15"/>
      <c r="O764" s="15"/>
      <c r="Q764" s="4"/>
    </row>
    <row r="765" spans="1:17" x14ac:dyDescent="0.25">
      <c r="A765" s="17"/>
      <c r="K765" s="15"/>
      <c r="O765" s="15"/>
      <c r="Q765" s="4"/>
    </row>
    <row r="766" spans="1:17" x14ac:dyDescent="0.25">
      <c r="A766" s="17"/>
      <c r="K766" s="15"/>
      <c r="O766" s="15"/>
      <c r="Q766" s="4"/>
    </row>
    <row r="767" spans="1:17" x14ac:dyDescent="0.25">
      <c r="A767" s="17"/>
      <c r="K767" s="15"/>
      <c r="O767" s="15"/>
      <c r="Q767" s="4"/>
    </row>
    <row r="768" spans="1:17" x14ac:dyDescent="0.25">
      <c r="A768" s="17"/>
      <c r="K768" s="15"/>
      <c r="O768" s="15"/>
      <c r="Q768" s="4"/>
    </row>
    <row r="769" spans="1:17" x14ac:dyDescent="0.25">
      <c r="A769" s="17"/>
      <c r="K769" s="15"/>
      <c r="O769" s="15"/>
      <c r="Q769" s="4"/>
    </row>
    <row r="770" spans="1:17" x14ac:dyDescent="0.25">
      <c r="A770" s="17"/>
      <c r="K770" s="15"/>
      <c r="O770" s="15"/>
      <c r="Q770" s="4"/>
    </row>
    <row r="771" spans="1:17" x14ac:dyDescent="0.25">
      <c r="A771" s="17"/>
      <c r="K771" s="15"/>
      <c r="O771" s="15"/>
      <c r="Q771" s="4"/>
    </row>
    <row r="772" spans="1:17" x14ac:dyDescent="0.25">
      <c r="A772" s="17"/>
      <c r="K772" s="15"/>
      <c r="O772" s="15"/>
      <c r="Q772" s="4"/>
    </row>
    <row r="773" spans="1:17" x14ac:dyDescent="0.25">
      <c r="A773" s="17"/>
      <c r="K773" s="15"/>
      <c r="O773" s="15"/>
      <c r="Q773" s="4"/>
    </row>
    <row r="774" spans="1:17" x14ac:dyDescent="0.25">
      <c r="A774" s="17"/>
      <c r="K774" s="15"/>
      <c r="O774" s="15"/>
      <c r="Q774" s="4"/>
    </row>
    <row r="775" spans="1:17" x14ac:dyDescent="0.25">
      <c r="A775" s="17"/>
      <c r="K775" s="15"/>
      <c r="O775" s="15"/>
      <c r="Q775" s="4"/>
    </row>
    <row r="776" spans="1:17" x14ac:dyDescent="0.25">
      <c r="A776" s="17"/>
      <c r="K776" s="15"/>
      <c r="O776" s="15"/>
      <c r="Q776" s="4"/>
    </row>
    <row r="777" spans="1:17" x14ac:dyDescent="0.25">
      <c r="A777" s="17"/>
      <c r="K777" s="15"/>
      <c r="O777" s="15"/>
      <c r="Q777" s="4"/>
    </row>
    <row r="778" spans="1:17" x14ac:dyDescent="0.25">
      <c r="A778" s="17"/>
      <c r="K778" s="15"/>
      <c r="O778" s="15"/>
      <c r="Q778" s="4"/>
    </row>
    <row r="779" spans="1:17" x14ac:dyDescent="0.25">
      <c r="A779" s="17"/>
      <c r="K779" s="15"/>
      <c r="O779" s="15"/>
      <c r="Q779" s="4"/>
    </row>
    <row r="780" spans="1:17" x14ac:dyDescent="0.25">
      <c r="A780" s="17"/>
      <c r="K780" s="15"/>
      <c r="O780" s="15"/>
      <c r="Q780" s="4"/>
    </row>
    <row r="781" spans="1:17" x14ac:dyDescent="0.25">
      <c r="A781" s="17"/>
      <c r="K781" s="15"/>
      <c r="O781" s="15"/>
      <c r="Q781" s="4"/>
    </row>
    <row r="782" spans="1:17" x14ac:dyDescent="0.25">
      <c r="A782" s="17"/>
      <c r="K782" s="15"/>
      <c r="O782" s="15"/>
      <c r="Q782" s="4"/>
    </row>
    <row r="783" spans="1:17" x14ac:dyDescent="0.25">
      <c r="A783" s="17"/>
      <c r="K783" s="15"/>
      <c r="O783" s="15"/>
      <c r="Q783" s="4"/>
    </row>
    <row r="784" spans="1:17" x14ac:dyDescent="0.25">
      <c r="A784" s="17"/>
      <c r="K784" s="15"/>
      <c r="O784" s="15"/>
      <c r="Q784" s="4"/>
    </row>
    <row r="785" spans="1:17" x14ac:dyDescent="0.25">
      <c r="A785" s="17"/>
      <c r="K785" s="15"/>
      <c r="O785" s="15"/>
      <c r="Q785" s="4"/>
    </row>
    <row r="786" spans="1:17" x14ac:dyDescent="0.25">
      <c r="A786" s="17"/>
      <c r="K786" s="15"/>
      <c r="O786" s="15"/>
      <c r="Q786" s="4"/>
    </row>
    <row r="787" spans="1:17" x14ac:dyDescent="0.25">
      <c r="A787" s="17"/>
      <c r="K787" s="15"/>
      <c r="O787" s="15"/>
      <c r="Q787" s="4"/>
    </row>
    <row r="788" spans="1:17" x14ac:dyDescent="0.25">
      <c r="A788" s="17"/>
      <c r="K788" s="15"/>
      <c r="O788" s="15"/>
      <c r="Q788" s="4"/>
    </row>
    <row r="789" spans="1:17" x14ac:dyDescent="0.25">
      <c r="A789" s="17"/>
      <c r="K789" s="15"/>
      <c r="O789" s="15"/>
      <c r="Q789" s="4"/>
    </row>
    <row r="790" spans="1:17" x14ac:dyDescent="0.25">
      <c r="A790" s="17"/>
      <c r="K790" s="15"/>
      <c r="O790" s="15"/>
      <c r="Q790" s="4"/>
    </row>
    <row r="791" spans="1:17" x14ac:dyDescent="0.25">
      <c r="A791" s="17"/>
      <c r="K791" s="15"/>
      <c r="O791" s="15"/>
      <c r="Q791" s="4"/>
    </row>
    <row r="792" spans="1:17" x14ac:dyDescent="0.25">
      <c r="A792" s="17"/>
      <c r="K792" s="15"/>
      <c r="O792" s="15"/>
      <c r="Q792" s="4"/>
    </row>
    <row r="793" spans="1:17" x14ac:dyDescent="0.25">
      <c r="A793" s="17"/>
      <c r="K793" s="15"/>
      <c r="O793" s="15"/>
      <c r="Q793" s="4"/>
    </row>
    <row r="794" spans="1:17" x14ac:dyDescent="0.25">
      <c r="A794" s="17"/>
      <c r="K794" s="15"/>
      <c r="O794" s="15"/>
      <c r="Q794" s="4"/>
    </row>
    <row r="795" spans="1:17" x14ac:dyDescent="0.25">
      <c r="A795" s="17"/>
      <c r="K795" s="15"/>
      <c r="O795" s="15"/>
      <c r="Q795" s="4"/>
    </row>
    <row r="796" spans="1:17" x14ac:dyDescent="0.25">
      <c r="A796" s="17"/>
      <c r="K796" s="15"/>
      <c r="O796" s="15"/>
      <c r="Q796" s="4"/>
    </row>
    <row r="797" spans="1:17" x14ac:dyDescent="0.25">
      <c r="A797" s="17"/>
      <c r="K797" s="15"/>
      <c r="O797" s="15"/>
      <c r="Q797" s="4"/>
    </row>
    <row r="798" spans="1:17" x14ac:dyDescent="0.25">
      <c r="A798" s="17"/>
      <c r="K798" s="15"/>
      <c r="O798" s="15"/>
      <c r="Q798" s="4"/>
    </row>
    <row r="799" spans="1:17" x14ac:dyDescent="0.25">
      <c r="A799" s="17"/>
      <c r="K799" s="15"/>
      <c r="O799" s="15"/>
      <c r="Q799" s="4"/>
    </row>
    <row r="800" spans="1:17" x14ac:dyDescent="0.25">
      <c r="A800" s="17"/>
      <c r="K800" s="15"/>
      <c r="O800" s="15"/>
      <c r="Q800" s="4"/>
    </row>
    <row r="801" spans="1:17" x14ac:dyDescent="0.25">
      <c r="A801" s="17"/>
      <c r="K801" s="15"/>
      <c r="O801" s="15"/>
      <c r="Q801" s="4"/>
    </row>
    <row r="802" spans="1:17" x14ac:dyDescent="0.25">
      <c r="A802" s="17"/>
      <c r="K802" s="15"/>
      <c r="O802" s="15"/>
      <c r="Q802" s="4"/>
    </row>
    <row r="803" spans="1:17" x14ac:dyDescent="0.25">
      <c r="A803" s="17"/>
      <c r="K803" s="15"/>
      <c r="O803" s="15"/>
      <c r="Q803" s="4"/>
    </row>
    <row r="804" spans="1:17" x14ac:dyDescent="0.25">
      <c r="A804" s="17"/>
      <c r="K804" s="15"/>
      <c r="O804" s="15"/>
      <c r="Q804" s="4"/>
    </row>
    <row r="805" spans="1:17" x14ac:dyDescent="0.25">
      <c r="A805" s="17"/>
      <c r="K805" s="15"/>
      <c r="O805" s="15"/>
      <c r="Q805" s="4"/>
    </row>
    <row r="806" spans="1:17" x14ac:dyDescent="0.25">
      <c r="A806" s="17"/>
      <c r="K806" s="15"/>
      <c r="O806" s="15"/>
      <c r="Q806" s="4"/>
    </row>
    <row r="807" spans="1:17" x14ac:dyDescent="0.25">
      <c r="A807" s="17"/>
      <c r="K807" s="15"/>
      <c r="O807" s="15"/>
      <c r="Q807" s="4"/>
    </row>
    <row r="808" spans="1:17" x14ac:dyDescent="0.25">
      <c r="A808" s="17"/>
      <c r="K808" s="15"/>
      <c r="O808" s="15"/>
      <c r="Q808" s="4"/>
    </row>
    <row r="809" spans="1:17" x14ac:dyDescent="0.25">
      <c r="A809" s="17"/>
      <c r="K809" s="15"/>
      <c r="O809" s="15"/>
      <c r="Q809" s="4"/>
    </row>
    <row r="810" spans="1:17" x14ac:dyDescent="0.25">
      <c r="A810" s="17"/>
      <c r="K810" s="15"/>
      <c r="O810" s="15"/>
      <c r="Q810" s="4"/>
    </row>
    <row r="811" spans="1:17" x14ac:dyDescent="0.25">
      <c r="A811" s="17"/>
      <c r="K811" s="15"/>
      <c r="O811" s="15"/>
      <c r="Q811" s="4"/>
    </row>
    <row r="812" spans="1:17" x14ac:dyDescent="0.25">
      <c r="A812" s="17"/>
      <c r="K812" s="15"/>
      <c r="O812" s="15"/>
      <c r="Q812" s="4"/>
    </row>
    <row r="813" spans="1:17" x14ac:dyDescent="0.25">
      <c r="A813" s="17"/>
      <c r="K813" s="15"/>
      <c r="O813" s="15"/>
      <c r="Q813" s="4"/>
    </row>
    <row r="814" spans="1:17" x14ac:dyDescent="0.25">
      <c r="A814" s="17"/>
      <c r="K814" s="15"/>
      <c r="O814" s="15"/>
      <c r="Q814" s="4"/>
    </row>
    <row r="815" spans="1:17" x14ac:dyDescent="0.25">
      <c r="A815" s="17"/>
      <c r="K815" s="15"/>
      <c r="O815" s="15"/>
      <c r="Q815" s="4"/>
    </row>
    <row r="816" spans="1:17" x14ac:dyDescent="0.25">
      <c r="A816" s="17"/>
      <c r="K816" s="15"/>
      <c r="O816" s="15"/>
      <c r="Q816" s="4"/>
    </row>
    <row r="817" spans="1:17" x14ac:dyDescent="0.25">
      <c r="A817" s="17"/>
      <c r="K817" s="15"/>
      <c r="O817" s="15"/>
      <c r="Q817" s="4"/>
    </row>
    <row r="818" spans="1:17" x14ac:dyDescent="0.25">
      <c r="A818" s="17"/>
      <c r="K818" s="15"/>
      <c r="O818" s="15"/>
      <c r="Q818" s="4"/>
    </row>
    <row r="819" spans="1:17" x14ac:dyDescent="0.25">
      <c r="A819" s="17"/>
      <c r="K819" s="15"/>
      <c r="O819" s="15"/>
      <c r="Q819" s="4"/>
    </row>
    <row r="820" spans="1:17" x14ac:dyDescent="0.25">
      <c r="A820" s="17"/>
      <c r="K820" s="15"/>
      <c r="O820" s="15"/>
      <c r="Q820" s="4"/>
    </row>
    <row r="821" spans="1:17" x14ac:dyDescent="0.25">
      <c r="A821" s="17"/>
      <c r="K821" s="15"/>
      <c r="O821" s="15"/>
      <c r="Q821" s="4"/>
    </row>
    <row r="822" spans="1:17" x14ac:dyDescent="0.25">
      <c r="A822" s="17"/>
      <c r="K822" s="15"/>
      <c r="O822" s="15"/>
      <c r="Q822" s="4"/>
    </row>
    <row r="823" spans="1:17" x14ac:dyDescent="0.25">
      <c r="A823" s="17"/>
      <c r="K823" s="15"/>
      <c r="O823" s="15"/>
      <c r="Q823" s="4"/>
    </row>
    <row r="824" spans="1:17" x14ac:dyDescent="0.25">
      <c r="A824" s="17"/>
      <c r="K824" s="15"/>
      <c r="O824" s="15"/>
      <c r="Q824" s="4"/>
    </row>
    <row r="825" spans="1:17" x14ac:dyDescent="0.25">
      <c r="A825" s="17"/>
      <c r="K825" s="15"/>
      <c r="O825" s="15"/>
      <c r="Q825" s="4"/>
    </row>
    <row r="826" spans="1:17" x14ac:dyDescent="0.25">
      <c r="A826" s="17"/>
      <c r="K826" s="15"/>
      <c r="O826" s="15"/>
      <c r="Q826" s="4"/>
    </row>
    <row r="827" spans="1:17" x14ac:dyDescent="0.25">
      <c r="A827" s="17"/>
      <c r="K827" s="15"/>
      <c r="O827" s="15"/>
      <c r="Q827" s="4"/>
    </row>
    <row r="828" spans="1:17" x14ac:dyDescent="0.25">
      <c r="A828" s="17"/>
      <c r="K828" s="15"/>
      <c r="O828" s="15"/>
      <c r="Q828" s="4"/>
    </row>
    <row r="829" spans="1:17" x14ac:dyDescent="0.25">
      <c r="A829" s="17"/>
      <c r="K829" s="15"/>
      <c r="O829" s="15"/>
      <c r="Q829" s="4"/>
    </row>
    <row r="830" spans="1:17" x14ac:dyDescent="0.25">
      <c r="A830" s="17"/>
      <c r="K830" s="15"/>
      <c r="O830" s="15"/>
      <c r="Q830" s="4"/>
    </row>
    <row r="831" spans="1:17" x14ac:dyDescent="0.25">
      <c r="A831" s="17"/>
      <c r="K831" s="15"/>
      <c r="O831" s="15"/>
      <c r="Q831" s="4"/>
    </row>
    <row r="832" spans="1:17" x14ac:dyDescent="0.25">
      <c r="A832" s="17"/>
      <c r="K832" s="15"/>
      <c r="O832" s="15"/>
      <c r="Q832" s="4"/>
    </row>
    <row r="833" spans="1:17" x14ac:dyDescent="0.25">
      <c r="A833" s="17"/>
      <c r="K833" s="15"/>
      <c r="O833" s="15"/>
      <c r="Q833" s="4"/>
    </row>
    <row r="834" spans="1:17" x14ac:dyDescent="0.25">
      <c r="A834" s="17"/>
      <c r="K834" s="15"/>
      <c r="O834" s="15"/>
      <c r="Q834" s="4"/>
    </row>
    <row r="835" spans="1:17" x14ac:dyDescent="0.25">
      <c r="A835" s="17"/>
      <c r="K835" s="15"/>
      <c r="O835" s="15"/>
      <c r="Q835" s="4"/>
    </row>
    <row r="836" spans="1:17" x14ac:dyDescent="0.25">
      <c r="A836" s="17"/>
      <c r="K836" s="15"/>
      <c r="O836" s="15"/>
      <c r="Q836" s="4"/>
    </row>
    <row r="837" spans="1:17" x14ac:dyDescent="0.25">
      <c r="A837" s="17"/>
      <c r="K837" s="15"/>
      <c r="O837" s="15"/>
      <c r="Q837" s="4"/>
    </row>
    <row r="838" spans="1:17" x14ac:dyDescent="0.25">
      <c r="A838" s="17"/>
      <c r="K838" s="15"/>
      <c r="O838" s="15"/>
      <c r="Q838" s="4"/>
    </row>
    <row r="839" spans="1:17" x14ac:dyDescent="0.25">
      <c r="A839" s="17"/>
      <c r="K839" s="15"/>
      <c r="O839" s="15"/>
      <c r="Q839" s="4"/>
    </row>
    <row r="840" spans="1:17" x14ac:dyDescent="0.25">
      <c r="A840" s="17"/>
      <c r="K840" s="15"/>
      <c r="O840" s="15"/>
      <c r="Q840" s="4"/>
    </row>
    <row r="841" spans="1:17" x14ac:dyDescent="0.25">
      <c r="A841" s="17"/>
      <c r="K841" s="15"/>
      <c r="O841" s="15"/>
      <c r="Q841" s="4"/>
    </row>
    <row r="842" spans="1:17" x14ac:dyDescent="0.25">
      <c r="A842" s="17"/>
      <c r="K842" s="15"/>
      <c r="O842" s="15"/>
      <c r="Q842" s="4"/>
    </row>
    <row r="843" spans="1:17" x14ac:dyDescent="0.25">
      <c r="A843" s="17"/>
      <c r="K843" s="15"/>
      <c r="O843" s="15"/>
      <c r="Q843" s="4"/>
    </row>
    <row r="844" spans="1:17" x14ac:dyDescent="0.25">
      <c r="A844" s="17"/>
      <c r="K844" s="15"/>
      <c r="O844" s="15"/>
      <c r="Q844" s="4"/>
    </row>
    <row r="845" spans="1:17" x14ac:dyDescent="0.25">
      <c r="A845" s="17"/>
      <c r="K845" s="15"/>
      <c r="O845" s="15"/>
      <c r="Q845" s="4"/>
    </row>
    <row r="846" spans="1:17" x14ac:dyDescent="0.25">
      <c r="A846" s="17"/>
      <c r="K846" s="15"/>
      <c r="O846" s="15"/>
      <c r="Q846" s="4"/>
    </row>
    <row r="847" spans="1:17" x14ac:dyDescent="0.25">
      <c r="A847" s="17"/>
      <c r="K847" s="15"/>
      <c r="O847" s="15"/>
      <c r="Q847" s="4"/>
    </row>
    <row r="848" spans="1:17" x14ac:dyDescent="0.25">
      <c r="A848" s="17"/>
      <c r="K848" s="15"/>
      <c r="O848" s="15"/>
      <c r="Q848" s="4"/>
    </row>
    <row r="849" spans="1:17" x14ac:dyDescent="0.25">
      <c r="A849" s="17"/>
      <c r="K849" s="15"/>
      <c r="O849" s="15"/>
      <c r="Q849" s="4"/>
    </row>
    <row r="850" spans="1:17" x14ac:dyDescent="0.25">
      <c r="A850" s="17"/>
      <c r="K850" s="15"/>
      <c r="O850" s="15"/>
      <c r="Q850" s="4"/>
    </row>
    <row r="851" spans="1:17" x14ac:dyDescent="0.25">
      <c r="A851" s="17"/>
      <c r="K851" s="15"/>
      <c r="O851" s="15"/>
      <c r="Q851" s="4"/>
    </row>
    <row r="852" spans="1:17" x14ac:dyDescent="0.25">
      <c r="A852" s="17"/>
      <c r="K852" s="15"/>
      <c r="O852" s="15"/>
      <c r="Q852" s="4"/>
    </row>
    <row r="853" spans="1:17" x14ac:dyDescent="0.25">
      <c r="A853" s="17"/>
      <c r="K853" s="15"/>
      <c r="O853" s="15"/>
      <c r="Q853" s="4"/>
    </row>
    <row r="854" spans="1:17" x14ac:dyDescent="0.25">
      <c r="A854" s="17"/>
      <c r="K854" s="15"/>
      <c r="O854" s="15"/>
      <c r="Q854" s="4"/>
    </row>
    <row r="855" spans="1:17" x14ac:dyDescent="0.25">
      <c r="A855" s="17"/>
      <c r="K855" s="15"/>
      <c r="O855" s="15"/>
      <c r="Q855" s="4"/>
    </row>
    <row r="856" spans="1:17" x14ac:dyDescent="0.25">
      <c r="A856" s="17"/>
      <c r="K856" s="15"/>
      <c r="O856" s="15"/>
      <c r="Q856" s="4"/>
    </row>
    <row r="857" spans="1:17" x14ac:dyDescent="0.25">
      <c r="A857" s="17"/>
      <c r="K857" s="15"/>
      <c r="O857" s="15"/>
      <c r="Q857" s="4"/>
    </row>
    <row r="858" spans="1:17" x14ac:dyDescent="0.25">
      <c r="A858" s="17"/>
      <c r="K858" s="15"/>
      <c r="O858" s="15"/>
      <c r="Q858" s="4"/>
    </row>
    <row r="859" spans="1:17" x14ac:dyDescent="0.25">
      <c r="A859" s="17"/>
      <c r="K859" s="15"/>
      <c r="O859" s="15"/>
      <c r="Q859" s="4"/>
    </row>
    <row r="860" spans="1:17" x14ac:dyDescent="0.25">
      <c r="A860" s="17"/>
      <c r="K860" s="15"/>
      <c r="O860" s="15"/>
      <c r="Q860" s="4"/>
    </row>
    <row r="861" spans="1:17" x14ac:dyDescent="0.25">
      <c r="A861" s="17"/>
      <c r="K861" s="15"/>
      <c r="O861" s="15"/>
      <c r="Q861" s="4"/>
    </row>
    <row r="862" spans="1:17" x14ac:dyDescent="0.25">
      <c r="A862" s="17"/>
      <c r="K862" s="15"/>
      <c r="O862" s="15"/>
      <c r="Q862" s="4"/>
    </row>
    <row r="863" spans="1:17" x14ac:dyDescent="0.25">
      <c r="A863" s="17"/>
      <c r="K863" s="15"/>
      <c r="O863" s="15"/>
      <c r="Q863" s="4"/>
    </row>
    <row r="864" spans="1:17" x14ac:dyDescent="0.25">
      <c r="A864" s="17"/>
      <c r="K864" s="15"/>
      <c r="O864" s="15"/>
      <c r="Q864" s="4"/>
    </row>
    <row r="865" spans="1:17" x14ac:dyDescent="0.25">
      <c r="A865" s="17"/>
      <c r="K865" s="15"/>
      <c r="O865" s="15"/>
      <c r="Q865" s="4"/>
    </row>
    <row r="866" spans="1:17" x14ac:dyDescent="0.25">
      <c r="A866" s="17"/>
      <c r="K866" s="15"/>
      <c r="O866" s="15"/>
      <c r="Q866" s="4"/>
    </row>
    <row r="867" spans="1:17" x14ac:dyDescent="0.25">
      <c r="A867" s="17"/>
      <c r="K867" s="15"/>
      <c r="O867" s="15"/>
      <c r="Q867" s="4"/>
    </row>
    <row r="868" spans="1:17" x14ac:dyDescent="0.25">
      <c r="A868" s="17"/>
      <c r="K868" s="15"/>
      <c r="O868" s="15"/>
      <c r="Q868" s="4"/>
    </row>
    <row r="869" spans="1:17" x14ac:dyDescent="0.25">
      <c r="A869" s="17"/>
      <c r="K869" s="15"/>
      <c r="O869" s="15"/>
      <c r="Q869" s="4"/>
    </row>
    <row r="870" spans="1:17" x14ac:dyDescent="0.25">
      <c r="A870" s="17"/>
      <c r="K870" s="15"/>
      <c r="O870" s="15"/>
      <c r="Q870" s="4"/>
    </row>
    <row r="871" spans="1:17" x14ac:dyDescent="0.25">
      <c r="A871" s="17"/>
      <c r="K871" s="15"/>
      <c r="O871" s="15"/>
      <c r="Q871" s="4"/>
    </row>
    <row r="872" spans="1:17" x14ac:dyDescent="0.25">
      <c r="A872" s="17"/>
      <c r="K872" s="15"/>
      <c r="O872" s="15"/>
      <c r="Q872" s="4"/>
    </row>
    <row r="873" spans="1:17" x14ac:dyDescent="0.25">
      <c r="A873" s="17"/>
      <c r="K873" s="15"/>
      <c r="O873" s="15"/>
      <c r="Q873" s="4"/>
    </row>
    <row r="874" spans="1:17" x14ac:dyDescent="0.25">
      <c r="A874" s="17"/>
      <c r="K874" s="15"/>
      <c r="O874" s="15"/>
      <c r="Q874" s="4"/>
    </row>
    <row r="875" spans="1:17" x14ac:dyDescent="0.25">
      <c r="A875" s="17"/>
      <c r="K875" s="15"/>
      <c r="O875" s="15"/>
      <c r="Q875" s="4"/>
    </row>
    <row r="876" spans="1:17" x14ac:dyDescent="0.25">
      <c r="A876" s="17"/>
      <c r="K876" s="15"/>
      <c r="O876" s="15"/>
      <c r="Q876" s="4"/>
    </row>
    <row r="877" spans="1:17" x14ac:dyDescent="0.25">
      <c r="A877" s="17"/>
      <c r="K877" s="15"/>
      <c r="O877" s="15"/>
      <c r="Q877" s="4"/>
    </row>
    <row r="878" spans="1:17" x14ac:dyDescent="0.25">
      <c r="A878" s="17"/>
      <c r="K878" s="15"/>
      <c r="O878" s="15"/>
      <c r="Q878" s="4"/>
    </row>
    <row r="879" spans="1:17" x14ac:dyDescent="0.25">
      <c r="A879" s="17"/>
      <c r="K879" s="15"/>
      <c r="O879" s="15"/>
      <c r="Q879" s="4"/>
    </row>
    <row r="880" spans="1:17" x14ac:dyDescent="0.25">
      <c r="A880" s="17"/>
      <c r="K880" s="15"/>
      <c r="O880" s="15"/>
      <c r="Q880" s="4"/>
    </row>
    <row r="881" spans="1:17" x14ac:dyDescent="0.25">
      <c r="A881" s="17"/>
      <c r="K881" s="15"/>
      <c r="O881" s="15"/>
      <c r="Q881" s="4"/>
    </row>
    <row r="882" spans="1:17" x14ac:dyDescent="0.25">
      <c r="A882" s="17"/>
      <c r="K882" s="15"/>
      <c r="O882" s="15"/>
      <c r="Q882" s="4"/>
    </row>
    <row r="883" spans="1:17" x14ac:dyDescent="0.25">
      <c r="A883" s="17"/>
      <c r="K883" s="15"/>
      <c r="O883" s="15"/>
      <c r="Q883" s="4"/>
    </row>
    <row r="884" spans="1:17" x14ac:dyDescent="0.25">
      <c r="A884" s="17"/>
      <c r="K884" s="15"/>
      <c r="O884" s="15"/>
      <c r="Q884" s="4"/>
    </row>
    <row r="885" spans="1:17" x14ac:dyDescent="0.25">
      <c r="A885" s="17"/>
      <c r="K885" s="15"/>
      <c r="O885" s="15"/>
      <c r="Q885" s="4"/>
    </row>
    <row r="886" spans="1:17" x14ac:dyDescent="0.25">
      <c r="A886" s="17"/>
      <c r="K886" s="15"/>
      <c r="O886" s="15"/>
      <c r="Q886" s="4"/>
    </row>
    <row r="887" spans="1:17" x14ac:dyDescent="0.25">
      <c r="A887" s="17"/>
      <c r="K887" s="15"/>
      <c r="O887" s="15"/>
      <c r="Q887" s="4"/>
    </row>
    <row r="888" spans="1:17" x14ac:dyDescent="0.25">
      <c r="A888" s="17"/>
      <c r="K888" s="15"/>
      <c r="O888" s="15"/>
      <c r="Q888" s="4"/>
    </row>
    <row r="889" spans="1:17" x14ac:dyDescent="0.25">
      <c r="A889" s="17"/>
      <c r="K889" s="15"/>
      <c r="O889" s="15"/>
      <c r="Q889" s="4"/>
    </row>
    <row r="890" spans="1:17" x14ac:dyDescent="0.25">
      <c r="A890" s="17"/>
      <c r="K890" s="15"/>
      <c r="O890" s="15"/>
      <c r="Q890" s="4"/>
    </row>
    <row r="891" spans="1:17" x14ac:dyDescent="0.25">
      <c r="A891" s="17"/>
      <c r="K891" s="15"/>
      <c r="O891" s="15"/>
      <c r="Q891" s="4"/>
    </row>
    <row r="892" spans="1:17" x14ac:dyDescent="0.25">
      <c r="A892" s="17"/>
      <c r="K892" s="15"/>
      <c r="O892" s="15"/>
      <c r="Q892" s="4"/>
    </row>
    <row r="893" spans="1:17" x14ac:dyDescent="0.25">
      <c r="A893" s="17"/>
      <c r="K893" s="15"/>
      <c r="O893" s="15"/>
      <c r="Q893" s="4"/>
    </row>
    <row r="894" spans="1:17" x14ac:dyDescent="0.25">
      <c r="A894" s="17"/>
      <c r="K894" s="15"/>
      <c r="O894" s="15"/>
      <c r="Q894" s="4"/>
    </row>
    <row r="895" spans="1:17" x14ac:dyDescent="0.25">
      <c r="A895" s="17"/>
      <c r="K895" s="15"/>
      <c r="O895" s="15"/>
      <c r="Q895" s="4"/>
    </row>
    <row r="896" spans="1:17" x14ac:dyDescent="0.25">
      <c r="A896" s="17"/>
      <c r="K896" s="15"/>
      <c r="O896" s="15"/>
      <c r="Q896" s="4"/>
    </row>
    <row r="897" spans="1:17" x14ac:dyDescent="0.25">
      <c r="A897" s="17"/>
      <c r="K897" s="15"/>
      <c r="O897" s="15"/>
      <c r="Q897" s="4"/>
    </row>
    <row r="898" spans="1:17" x14ac:dyDescent="0.25">
      <c r="A898" s="17"/>
      <c r="K898" s="15"/>
      <c r="O898" s="15"/>
      <c r="Q898" s="4"/>
    </row>
    <row r="899" spans="1:17" x14ac:dyDescent="0.25">
      <c r="A899" s="17"/>
      <c r="K899" s="15"/>
      <c r="O899" s="15"/>
      <c r="Q899" s="4"/>
    </row>
    <row r="900" spans="1:17" x14ac:dyDescent="0.25">
      <c r="A900" s="17"/>
      <c r="K900" s="15"/>
      <c r="O900" s="15"/>
      <c r="Q900" s="4"/>
    </row>
    <row r="901" spans="1:17" x14ac:dyDescent="0.25">
      <c r="A901" s="17"/>
      <c r="K901" s="15"/>
      <c r="O901" s="15"/>
      <c r="Q901" s="4"/>
    </row>
    <row r="902" spans="1:17" x14ac:dyDescent="0.25">
      <c r="A902" s="17"/>
      <c r="K902" s="15"/>
      <c r="O902" s="15"/>
      <c r="Q902" s="4"/>
    </row>
    <row r="903" spans="1:17" x14ac:dyDescent="0.25">
      <c r="A903" s="17"/>
      <c r="K903" s="15"/>
      <c r="O903" s="15"/>
      <c r="Q903" s="4"/>
    </row>
    <row r="904" spans="1:17" x14ac:dyDescent="0.25">
      <c r="A904" s="17"/>
      <c r="K904" s="15"/>
      <c r="O904" s="15"/>
      <c r="Q904" s="4"/>
    </row>
    <row r="905" spans="1:17" x14ac:dyDescent="0.25">
      <c r="A905" s="17"/>
      <c r="K905" s="15"/>
      <c r="O905" s="15"/>
      <c r="Q905" s="4"/>
    </row>
    <row r="906" spans="1:17" x14ac:dyDescent="0.25">
      <c r="A906" s="17"/>
      <c r="K906" s="15"/>
      <c r="O906" s="15"/>
      <c r="Q906" s="4"/>
    </row>
    <row r="907" spans="1:17" x14ac:dyDescent="0.25">
      <c r="A907" s="17"/>
      <c r="K907" s="15"/>
      <c r="O907" s="15"/>
      <c r="Q907" s="4"/>
    </row>
    <row r="908" spans="1:17" x14ac:dyDescent="0.25">
      <c r="A908" s="17"/>
      <c r="K908" s="15"/>
      <c r="O908" s="15"/>
      <c r="Q908" s="4"/>
    </row>
    <row r="909" spans="1:17" x14ac:dyDescent="0.25">
      <c r="A909" s="17"/>
      <c r="K909" s="15"/>
      <c r="O909" s="15"/>
      <c r="Q909" s="4"/>
    </row>
    <row r="910" spans="1:17" x14ac:dyDescent="0.25">
      <c r="A910" s="17"/>
      <c r="K910" s="15"/>
      <c r="O910" s="15"/>
      <c r="Q910" s="4"/>
    </row>
    <row r="911" spans="1:17" x14ac:dyDescent="0.25">
      <c r="A911" s="17"/>
      <c r="K911" s="15"/>
      <c r="O911" s="15"/>
      <c r="Q911" s="4"/>
    </row>
    <row r="912" spans="1:17" x14ac:dyDescent="0.25">
      <c r="A912" s="17"/>
      <c r="K912" s="15"/>
      <c r="O912" s="15"/>
      <c r="Q912" s="4"/>
    </row>
    <row r="913" spans="1:17" x14ac:dyDescent="0.25">
      <c r="A913" s="17"/>
      <c r="K913" s="15"/>
      <c r="O913" s="15"/>
      <c r="Q913" s="4"/>
    </row>
    <row r="914" spans="1:17" x14ac:dyDescent="0.25">
      <c r="A914" s="17"/>
      <c r="K914" s="15"/>
      <c r="O914" s="15"/>
      <c r="Q914" s="4"/>
    </row>
    <row r="915" spans="1:17" x14ac:dyDescent="0.25">
      <c r="A915" s="17"/>
      <c r="K915" s="15"/>
      <c r="O915" s="15"/>
      <c r="Q915" s="4"/>
    </row>
    <row r="916" spans="1:17" x14ac:dyDescent="0.25">
      <c r="A916" s="17"/>
      <c r="K916" s="15"/>
      <c r="O916" s="15"/>
      <c r="Q916" s="4"/>
    </row>
    <row r="917" spans="1:17" x14ac:dyDescent="0.25">
      <c r="A917" s="17"/>
      <c r="K917" s="15"/>
      <c r="O917" s="15"/>
      <c r="Q917" s="4"/>
    </row>
    <row r="918" spans="1:17" x14ac:dyDescent="0.25">
      <c r="A918" s="17"/>
      <c r="K918" s="15"/>
      <c r="O918" s="15"/>
      <c r="Q918" s="4"/>
    </row>
    <row r="919" spans="1:17" x14ac:dyDescent="0.25">
      <c r="A919" s="17"/>
      <c r="K919" s="15"/>
      <c r="O919" s="15"/>
      <c r="Q919" s="4"/>
    </row>
    <row r="920" spans="1:17" x14ac:dyDescent="0.25">
      <c r="A920" s="17"/>
      <c r="K920" s="15"/>
      <c r="O920" s="15"/>
      <c r="Q920" s="4"/>
    </row>
    <row r="921" spans="1:17" x14ac:dyDescent="0.25">
      <c r="A921" s="17"/>
      <c r="K921" s="15"/>
      <c r="O921" s="15"/>
      <c r="Q921" s="4"/>
    </row>
    <row r="922" spans="1:17" x14ac:dyDescent="0.25">
      <c r="A922" s="17"/>
      <c r="K922" s="15"/>
      <c r="O922" s="15"/>
      <c r="Q922" s="4"/>
    </row>
    <row r="923" spans="1:17" x14ac:dyDescent="0.25">
      <c r="A923" s="17"/>
      <c r="K923" s="15"/>
      <c r="O923" s="15"/>
      <c r="Q923" s="4"/>
    </row>
    <row r="924" spans="1:17" x14ac:dyDescent="0.25">
      <c r="A924" s="17"/>
      <c r="K924" s="15"/>
      <c r="O924" s="15"/>
      <c r="Q924" s="4"/>
    </row>
    <row r="925" spans="1:17" x14ac:dyDescent="0.25">
      <c r="A925" s="17"/>
      <c r="K925" s="15"/>
      <c r="O925" s="15"/>
      <c r="Q925" s="4"/>
    </row>
    <row r="926" spans="1:17" x14ac:dyDescent="0.25">
      <c r="A926" s="17"/>
      <c r="K926" s="15"/>
      <c r="O926" s="15"/>
      <c r="Q926" s="4"/>
    </row>
    <row r="927" spans="1:17" x14ac:dyDescent="0.25">
      <c r="A927" s="17"/>
      <c r="K927" s="15"/>
      <c r="O927" s="15"/>
      <c r="Q927" s="4"/>
    </row>
    <row r="928" spans="1:17" x14ac:dyDescent="0.25">
      <c r="A928" s="17"/>
      <c r="K928" s="15"/>
      <c r="O928" s="15"/>
      <c r="Q928" s="4"/>
    </row>
    <row r="929" spans="1:17" x14ac:dyDescent="0.25">
      <c r="A929" s="17"/>
      <c r="K929" s="15"/>
      <c r="O929" s="15"/>
      <c r="Q929" s="4"/>
    </row>
    <row r="930" spans="1:17" x14ac:dyDescent="0.25">
      <c r="A930" s="17"/>
      <c r="K930" s="15"/>
      <c r="O930" s="15"/>
      <c r="Q930" s="4"/>
    </row>
    <row r="931" spans="1:17" x14ac:dyDescent="0.25">
      <c r="A931" s="17"/>
      <c r="K931" s="15"/>
      <c r="O931" s="15"/>
      <c r="Q931" s="4"/>
    </row>
    <row r="932" spans="1:17" x14ac:dyDescent="0.25">
      <c r="A932" s="17"/>
      <c r="K932" s="15"/>
      <c r="O932" s="15"/>
      <c r="Q932" s="4"/>
    </row>
    <row r="933" spans="1:17" x14ac:dyDescent="0.25">
      <c r="A933" s="17"/>
      <c r="K933" s="15"/>
      <c r="O933" s="15"/>
      <c r="Q933" s="4"/>
    </row>
    <row r="934" spans="1:17" x14ac:dyDescent="0.25">
      <c r="A934" s="17"/>
      <c r="K934" s="15"/>
      <c r="O934" s="15"/>
      <c r="Q934" s="4"/>
    </row>
    <row r="935" spans="1:17" x14ac:dyDescent="0.25">
      <c r="A935" s="17"/>
      <c r="K935" s="15"/>
      <c r="O935" s="15"/>
      <c r="Q935" s="4"/>
    </row>
    <row r="936" spans="1:17" x14ac:dyDescent="0.25">
      <c r="A936" s="17"/>
      <c r="K936" s="15"/>
      <c r="O936" s="15"/>
      <c r="Q936" s="4"/>
    </row>
    <row r="937" spans="1:17" x14ac:dyDescent="0.25">
      <c r="A937" s="17"/>
      <c r="K937" s="15"/>
      <c r="O937" s="15"/>
      <c r="Q937" s="4"/>
    </row>
    <row r="938" spans="1:17" x14ac:dyDescent="0.25">
      <c r="A938" s="17"/>
      <c r="K938" s="15"/>
      <c r="O938" s="15"/>
      <c r="Q938" s="4"/>
    </row>
    <row r="939" spans="1:17" x14ac:dyDescent="0.25">
      <c r="A939" s="17"/>
      <c r="K939" s="15"/>
      <c r="O939" s="15"/>
      <c r="Q939" s="4"/>
    </row>
    <row r="940" spans="1:17" x14ac:dyDescent="0.25">
      <c r="A940" s="17"/>
      <c r="K940" s="15"/>
      <c r="O940" s="15"/>
      <c r="Q940" s="4"/>
    </row>
    <row r="941" spans="1:17" x14ac:dyDescent="0.25">
      <c r="A941" s="17"/>
      <c r="K941" s="15"/>
      <c r="O941" s="15"/>
      <c r="Q941" s="4"/>
    </row>
    <row r="942" spans="1:17" x14ac:dyDescent="0.25">
      <c r="A942" s="17"/>
      <c r="K942" s="15"/>
      <c r="O942" s="15"/>
      <c r="Q942" s="4"/>
    </row>
    <row r="943" spans="1:17" x14ac:dyDescent="0.25">
      <c r="A943" s="17"/>
      <c r="K943" s="15"/>
      <c r="O943" s="15"/>
      <c r="Q943" s="4"/>
    </row>
    <row r="944" spans="1:17" x14ac:dyDescent="0.25">
      <c r="A944" s="17"/>
      <c r="K944" s="15"/>
      <c r="O944" s="15"/>
      <c r="Q944" s="4"/>
    </row>
    <row r="945" spans="1:17" x14ac:dyDescent="0.25">
      <c r="A945" s="17"/>
      <c r="K945" s="15"/>
      <c r="O945" s="15"/>
      <c r="Q945" s="4"/>
    </row>
    <row r="946" spans="1:17" x14ac:dyDescent="0.25">
      <c r="A946" s="17"/>
      <c r="K946" s="15"/>
      <c r="O946" s="15"/>
      <c r="Q946" s="4"/>
    </row>
    <row r="947" spans="1:17" x14ac:dyDescent="0.25">
      <c r="A947" s="17"/>
      <c r="K947" s="15"/>
      <c r="O947" s="15"/>
      <c r="Q947" s="4"/>
    </row>
    <row r="948" spans="1:17" x14ac:dyDescent="0.25">
      <c r="A948" s="17"/>
      <c r="K948" s="15"/>
      <c r="O948" s="15"/>
      <c r="Q948" s="4"/>
    </row>
    <row r="949" spans="1:17" x14ac:dyDescent="0.25">
      <c r="A949" s="17"/>
      <c r="K949" s="15"/>
      <c r="O949" s="15"/>
      <c r="Q949" s="4"/>
    </row>
    <row r="950" spans="1:17" x14ac:dyDescent="0.25">
      <c r="A950" s="17"/>
      <c r="K950" s="15"/>
      <c r="O950" s="15"/>
      <c r="Q950" s="4"/>
    </row>
    <row r="951" spans="1:17" x14ac:dyDescent="0.25">
      <c r="A951" s="17"/>
      <c r="K951" s="15"/>
      <c r="O951" s="15"/>
      <c r="Q951" s="4"/>
    </row>
    <row r="952" spans="1:17" x14ac:dyDescent="0.25">
      <c r="A952" s="17"/>
      <c r="K952" s="15"/>
      <c r="O952" s="15"/>
      <c r="Q952" s="4"/>
    </row>
    <row r="953" spans="1:17" x14ac:dyDescent="0.25">
      <c r="A953" s="17"/>
      <c r="K953" s="15"/>
      <c r="O953" s="15"/>
      <c r="Q953" s="4"/>
    </row>
    <row r="954" spans="1:17" x14ac:dyDescent="0.25">
      <c r="A954" s="17"/>
      <c r="K954" s="15"/>
      <c r="O954" s="15"/>
      <c r="Q954" s="4"/>
    </row>
    <row r="955" spans="1:17" x14ac:dyDescent="0.25">
      <c r="A955" s="17"/>
      <c r="K955" s="15"/>
      <c r="O955" s="15"/>
      <c r="Q955" s="4"/>
    </row>
    <row r="956" spans="1:17" x14ac:dyDescent="0.25">
      <c r="A956" s="17"/>
      <c r="K956" s="15"/>
      <c r="O956" s="15"/>
      <c r="Q956" s="4"/>
    </row>
    <row r="957" spans="1:17" x14ac:dyDescent="0.25">
      <c r="A957" s="17"/>
      <c r="K957" s="15"/>
      <c r="O957" s="15"/>
      <c r="Q957" s="4"/>
    </row>
    <row r="958" spans="1:17" x14ac:dyDescent="0.25">
      <c r="A958" s="17"/>
      <c r="K958" s="15"/>
      <c r="O958" s="15"/>
      <c r="Q958" s="4"/>
    </row>
    <row r="959" spans="1:17" x14ac:dyDescent="0.25">
      <c r="A959" s="17"/>
      <c r="K959" s="15"/>
      <c r="O959" s="15"/>
      <c r="Q959" s="4"/>
    </row>
    <row r="960" spans="1:17" x14ac:dyDescent="0.25">
      <c r="A960" s="17"/>
      <c r="K960" s="15"/>
      <c r="O960" s="15"/>
      <c r="Q960" s="4"/>
    </row>
    <row r="961" spans="1:17" x14ac:dyDescent="0.25">
      <c r="A961" s="17"/>
      <c r="K961" s="15"/>
      <c r="O961" s="15"/>
      <c r="Q961" s="4"/>
    </row>
    <row r="962" spans="1:17" x14ac:dyDescent="0.25">
      <c r="A962" s="17"/>
      <c r="K962" s="15"/>
      <c r="O962" s="15"/>
      <c r="Q962" s="4"/>
    </row>
    <row r="963" spans="1:17" x14ac:dyDescent="0.25">
      <c r="A963" s="17"/>
      <c r="K963" s="15"/>
      <c r="O963" s="15"/>
      <c r="Q963" s="4"/>
    </row>
    <row r="964" spans="1:17" x14ac:dyDescent="0.25">
      <c r="A964" s="17"/>
      <c r="K964" s="15"/>
      <c r="O964" s="15"/>
      <c r="Q964" s="4"/>
    </row>
    <row r="965" spans="1:17" x14ac:dyDescent="0.25">
      <c r="A965" s="17"/>
      <c r="K965" s="15"/>
      <c r="O965" s="15"/>
      <c r="Q965" s="4"/>
    </row>
    <row r="966" spans="1:17" x14ac:dyDescent="0.25">
      <c r="A966" s="17"/>
      <c r="K966" s="15"/>
      <c r="O966" s="15"/>
      <c r="Q966" s="4"/>
    </row>
    <row r="967" spans="1:17" x14ac:dyDescent="0.25">
      <c r="A967" s="17"/>
      <c r="K967" s="15"/>
      <c r="O967" s="15"/>
      <c r="Q967" s="4"/>
    </row>
    <row r="968" spans="1:17" x14ac:dyDescent="0.25">
      <c r="A968" s="17"/>
      <c r="K968" s="15"/>
      <c r="O968" s="15"/>
      <c r="Q968" s="4"/>
    </row>
    <row r="969" spans="1:17" x14ac:dyDescent="0.25">
      <c r="A969" s="17"/>
      <c r="K969" s="15"/>
      <c r="O969" s="15"/>
      <c r="Q969" s="4"/>
    </row>
    <row r="970" spans="1:17" x14ac:dyDescent="0.25">
      <c r="A970" s="17"/>
      <c r="K970" s="15"/>
      <c r="O970" s="15"/>
      <c r="Q970" s="4"/>
    </row>
    <row r="971" spans="1:17" x14ac:dyDescent="0.25">
      <c r="A971" s="17"/>
      <c r="K971" s="15"/>
      <c r="O971" s="15"/>
      <c r="Q971" s="4"/>
    </row>
    <row r="972" spans="1:17" x14ac:dyDescent="0.25">
      <c r="A972" s="17"/>
      <c r="K972" s="15"/>
      <c r="O972" s="15"/>
      <c r="Q972" s="4"/>
    </row>
    <row r="973" spans="1:17" x14ac:dyDescent="0.25">
      <c r="A973" s="17"/>
      <c r="K973" s="15"/>
      <c r="O973" s="15"/>
      <c r="Q973" s="4"/>
    </row>
    <row r="974" spans="1:17" x14ac:dyDescent="0.25">
      <c r="A974" s="17"/>
      <c r="K974" s="15"/>
      <c r="O974" s="15"/>
      <c r="Q974" s="4"/>
    </row>
    <row r="975" spans="1:17" x14ac:dyDescent="0.25">
      <c r="A975" s="17"/>
      <c r="K975" s="15"/>
      <c r="O975" s="15"/>
      <c r="Q975" s="4"/>
    </row>
    <row r="976" spans="1:17" x14ac:dyDescent="0.25">
      <c r="A976" s="17"/>
      <c r="K976" s="15"/>
      <c r="O976" s="15"/>
      <c r="Q976" s="4"/>
    </row>
    <row r="977" spans="1:17" x14ac:dyDescent="0.25">
      <c r="A977" s="17"/>
      <c r="K977" s="15"/>
      <c r="O977" s="15"/>
      <c r="Q977" s="4"/>
    </row>
    <row r="978" spans="1:17" x14ac:dyDescent="0.25">
      <c r="A978" s="17"/>
      <c r="K978" s="15"/>
      <c r="O978" s="15"/>
      <c r="Q978" s="4"/>
    </row>
    <row r="979" spans="1:17" x14ac:dyDescent="0.25">
      <c r="A979" s="17"/>
      <c r="K979" s="15"/>
      <c r="O979" s="15"/>
      <c r="Q979" s="4"/>
    </row>
    <row r="980" spans="1:17" x14ac:dyDescent="0.25">
      <c r="A980" s="17"/>
      <c r="K980" s="15"/>
      <c r="O980" s="15"/>
      <c r="Q980" s="4"/>
    </row>
    <row r="981" spans="1:17" x14ac:dyDescent="0.25">
      <c r="A981" s="17"/>
      <c r="K981" s="15"/>
      <c r="O981" s="15"/>
      <c r="Q981" s="4"/>
    </row>
    <row r="982" spans="1:17" x14ac:dyDescent="0.25">
      <c r="A982" s="17"/>
      <c r="K982" s="15"/>
      <c r="O982" s="15"/>
      <c r="Q982" s="4"/>
    </row>
    <row r="983" spans="1:17" x14ac:dyDescent="0.25">
      <c r="A983" s="17"/>
      <c r="K983" s="15"/>
      <c r="O983" s="15"/>
      <c r="Q983" s="4"/>
    </row>
    <row r="984" spans="1:17" x14ac:dyDescent="0.25">
      <c r="A984" s="17"/>
      <c r="K984" s="15"/>
      <c r="O984" s="15"/>
      <c r="Q984" s="4"/>
    </row>
    <row r="985" spans="1:17" x14ac:dyDescent="0.25">
      <c r="A985" s="17"/>
      <c r="K985" s="15"/>
      <c r="O985" s="15"/>
      <c r="Q985" s="4"/>
    </row>
    <row r="986" spans="1:17" x14ac:dyDescent="0.25">
      <c r="A986" s="17"/>
      <c r="K986" s="15"/>
      <c r="O986" s="15"/>
      <c r="Q986" s="4"/>
    </row>
    <row r="987" spans="1:17" x14ac:dyDescent="0.25">
      <c r="A987" s="17"/>
      <c r="K987" s="15"/>
      <c r="O987" s="15"/>
      <c r="Q987" s="4"/>
    </row>
    <row r="988" spans="1:17" x14ac:dyDescent="0.25">
      <c r="A988" s="17"/>
      <c r="K988" s="15"/>
      <c r="O988" s="15"/>
      <c r="Q988" s="4"/>
    </row>
    <row r="989" spans="1:17" x14ac:dyDescent="0.25">
      <c r="A989" s="17"/>
      <c r="K989" s="15"/>
      <c r="O989" s="15"/>
      <c r="Q989" s="4"/>
    </row>
    <row r="990" spans="1:17" x14ac:dyDescent="0.25">
      <c r="A990" s="17"/>
      <c r="K990" s="15"/>
      <c r="O990" s="15"/>
      <c r="Q990" s="4"/>
    </row>
    <row r="991" spans="1:17" x14ac:dyDescent="0.25">
      <c r="A991" s="17"/>
      <c r="K991" s="15"/>
      <c r="O991" s="15"/>
      <c r="Q991" s="4"/>
    </row>
    <row r="992" spans="1:17" x14ac:dyDescent="0.25">
      <c r="A992" s="17"/>
      <c r="K992" s="15"/>
      <c r="O992" s="15"/>
      <c r="Q992" s="4"/>
    </row>
    <row r="993" spans="1:17" x14ac:dyDescent="0.25">
      <c r="A993" s="17"/>
      <c r="K993" s="15"/>
      <c r="O993" s="15"/>
      <c r="Q993" s="4"/>
    </row>
    <row r="994" spans="1:17" x14ac:dyDescent="0.25">
      <c r="A994" s="17"/>
      <c r="K994" s="15"/>
      <c r="O994" s="15"/>
      <c r="Q994" s="4"/>
    </row>
    <row r="995" spans="1:17" x14ac:dyDescent="0.25">
      <c r="A995" s="17"/>
      <c r="K995" s="15"/>
      <c r="O995" s="15"/>
      <c r="Q995" s="4"/>
    </row>
    <row r="996" spans="1:17" x14ac:dyDescent="0.25">
      <c r="A996" s="17"/>
      <c r="K996" s="15"/>
      <c r="O996" s="15"/>
      <c r="Q996" s="4"/>
    </row>
    <row r="997" spans="1:17" x14ac:dyDescent="0.25">
      <c r="A997" s="17"/>
      <c r="K997" s="15"/>
      <c r="O997" s="15"/>
      <c r="Q997" s="4"/>
    </row>
    <row r="998" spans="1:17" x14ac:dyDescent="0.25">
      <c r="A998" s="17"/>
      <c r="K998" s="15"/>
      <c r="O998" s="15"/>
      <c r="Q998" s="4"/>
    </row>
    <row r="999" spans="1:17" x14ac:dyDescent="0.25">
      <c r="A999" s="17"/>
      <c r="K999" s="15"/>
      <c r="O999" s="15"/>
      <c r="Q999" s="4"/>
    </row>
    <row r="1000" spans="1:17" x14ac:dyDescent="0.25">
      <c r="A1000" s="17"/>
      <c r="K1000" s="15"/>
      <c r="O1000" s="15"/>
      <c r="Q1000" s="4"/>
    </row>
    <row r="1001" spans="1:17" x14ac:dyDescent="0.25">
      <c r="A1001" s="17"/>
      <c r="K1001" s="15"/>
      <c r="O1001" s="15"/>
      <c r="Q1001" s="4"/>
    </row>
    <row r="1002" spans="1:17" x14ac:dyDescent="0.25">
      <c r="A1002" s="17"/>
      <c r="K1002" s="15"/>
      <c r="O1002" s="15"/>
      <c r="Q1002" s="4"/>
    </row>
    <row r="1003" spans="1:17" x14ac:dyDescent="0.25">
      <c r="A1003" s="17"/>
      <c r="K1003" s="15"/>
      <c r="O1003" s="15"/>
      <c r="Q1003" s="4"/>
    </row>
    <row r="1004" spans="1:17" x14ac:dyDescent="0.25">
      <c r="A1004" s="17"/>
      <c r="K1004" s="15"/>
      <c r="O1004" s="15"/>
      <c r="Q1004" s="4"/>
    </row>
    <row r="1005" spans="1:17" x14ac:dyDescent="0.25">
      <c r="A1005" s="17"/>
      <c r="K1005" s="15"/>
      <c r="O1005" s="15"/>
      <c r="Q1005" s="4"/>
    </row>
    <row r="1006" spans="1:17" x14ac:dyDescent="0.25">
      <c r="A1006" s="17"/>
      <c r="K1006" s="15"/>
      <c r="O1006" s="15"/>
      <c r="Q1006" s="4"/>
    </row>
  </sheetData>
  <sheetProtection algorithmName="SHA-512" hashValue="QIruy1M5QMyodEtCUaL9bAvdF7nr9rr03IGs38o+j6jl3N2rJP+2IBFo0Qudu5GiKHyg6x+tUSIdB3gVgACOIA==" saltValue="kcOjVr/vDQFcuYhIIxcfkg==" spinCount="100000" sheet="1" objects="1" scenarios="1" selectLockedCells="1"/>
  <mergeCells count="13">
    <mergeCell ref="B4:N4"/>
    <mergeCell ref="B25:N25"/>
    <mergeCell ref="B6:N6"/>
    <mergeCell ref="B7:N7"/>
    <mergeCell ref="B3:N3"/>
    <mergeCell ref="I56:J56"/>
    <mergeCell ref="D55:G55"/>
    <mergeCell ref="B5:N5"/>
    <mergeCell ref="B8:N8"/>
    <mergeCell ref="B26:N26"/>
    <mergeCell ref="B12:N12"/>
    <mergeCell ref="B17:N17"/>
    <mergeCell ref="B10:C10"/>
  </mergeCells>
  <conditionalFormatting sqref="C14:N15">
    <cfRule type="containsBlanks" dxfId="0" priority="1">
      <formula>LEN(TRIM(C14))=0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Fator R Simples Nacional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2018-01-18T17:27:59Z</dcterms:created>
  <dcterms:modified xsi:type="dcterms:W3CDTF">2019-01-25T20:51:43Z</dcterms:modified>
</cp:coreProperties>
</file>